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860993\Documents\AWP\2016\"/>
    </mc:Choice>
  </mc:AlternateContent>
  <bookViews>
    <workbookView xWindow="480" yWindow="435" windowWidth="14880" windowHeight="7365" tabRatio="896"/>
  </bookViews>
  <sheets>
    <sheet name="Disclaimer" sheetId="77" r:id="rId1"/>
    <sheet name="Data for Website" sheetId="23" r:id="rId2"/>
    <sheet name="Survey Comparison" sheetId="62" state="hidden" r:id="rId3"/>
    <sheet name="1) Claims Notified" sheetId="1" r:id="rId4"/>
    <sheet name="2) Nil Settled (NY)" sheetId="3" r:id="rId5"/>
    <sheet name="3) Nil Settled (SY)" sheetId="20" r:id="rId6"/>
    <sheet name="4) Settled At Cost (NY)" sheetId="4" r:id="rId7"/>
    <sheet name="5) Settled At Cost (SY)" sheetId="5" r:id="rId8"/>
    <sheet name="6) Incurred (NY)" sheetId="9" r:id="rId9"/>
    <sheet name="7) Paid on Settled (NY)" sheetId="63" r:id="rId10"/>
    <sheet name="8) Paid on Settled (SY)" sheetId="19" r:id="rId11"/>
    <sheet name="9) Average Age (NY)" sheetId="11" r:id="rId12"/>
    <sheet name="10) Mesothelioma info (NY)" sheetId="44" r:id="rId13"/>
    <sheet name="11) Mesothelioma Patterns" sheetId="71" r:id="rId14"/>
    <sheet name="12) Asbestosis Patterns" sheetId="72" r:id="rId15"/>
    <sheet name="13) Lung Cancer Patterns" sheetId="73" r:id="rId16"/>
    <sheet name="14) Pleural Thickening Patterns" sheetId="74" r:id="rId17"/>
    <sheet name="15) PP (Scotland &amp; NI) Patterns" sheetId="75" r:id="rId18"/>
  </sheets>
  <definedNames>
    <definedName name="MARKET_SHARE">'Data for Website'!$D$2</definedName>
    <definedName name="_xlnm.Print_Area" localSheetId="3">'1) Claims Notified'!$B$2:$O$34</definedName>
    <definedName name="_xlnm.Print_Area" localSheetId="12">'10) Mesothelioma info (NY)'!$B$2:$F$28</definedName>
    <definedName name="_xlnm.Print_Area" localSheetId="4">'2) Nil Settled (NY)'!$B$2:$M$34</definedName>
    <definedName name="_xlnm.Print_Area" localSheetId="5">'3) Nil Settled (SY)'!$B$2:$M$34</definedName>
    <definedName name="_xlnm.Print_Area" localSheetId="6">'4) Settled At Cost (NY)'!$B$2:$M$34</definedName>
    <definedName name="_xlnm.Print_Area" localSheetId="7">'5) Settled At Cost (SY)'!$B$2:$M$34</definedName>
    <definedName name="_xlnm.Print_Area" localSheetId="8">'6) Incurred (NY)'!$B$2:$M$35</definedName>
    <definedName name="_xlnm.Print_Area" localSheetId="10">'8) Paid on Settled (SY)'!$B$2:$M$35</definedName>
    <definedName name="_xlnm.Print_Area" localSheetId="11">'9) Average Age (NY)'!$B$2:$M$32</definedName>
  </definedNames>
  <calcPr calcId="145621"/>
</workbook>
</file>

<file path=xl/calcChain.xml><?xml version="1.0" encoding="utf-8"?>
<calcChain xmlns="http://schemas.openxmlformats.org/spreadsheetml/2006/main">
  <c r="AP127" i="73" l="1"/>
  <c r="AO127" i="73"/>
  <c r="AN127" i="73"/>
  <c r="AM127" i="73"/>
  <c r="AL127" i="73"/>
  <c r="AK127" i="73"/>
  <c r="AJ127" i="73"/>
  <c r="AI127" i="73"/>
  <c r="AH127" i="73"/>
  <c r="AG127" i="73"/>
  <c r="AF127" i="73"/>
  <c r="AE127" i="73"/>
  <c r="AD127" i="73"/>
  <c r="AC127" i="73"/>
  <c r="AB127" i="73"/>
  <c r="AA127" i="73"/>
  <c r="Z127" i="73"/>
  <c r="Y127" i="73"/>
  <c r="X127" i="73"/>
  <c r="W127" i="73"/>
  <c r="V127" i="73"/>
  <c r="U127" i="73"/>
  <c r="T127" i="73"/>
  <c r="S127" i="73"/>
  <c r="R127" i="73"/>
  <c r="Q127" i="73"/>
  <c r="P127" i="73"/>
  <c r="O127" i="73"/>
  <c r="N127" i="73"/>
  <c r="M127" i="73"/>
  <c r="L127" i="73"/>
  <c r="K127" i="73"/>
  <c r="J127" i="73"/>
  <c r="I127" i="73"/>
  <c r="H127" i="73"/>
  <c r="G127" i="73"/>
  <c r="F127" i="73"/>
  <c r="E127" i="73"/>
  <c r="D127" i="73"/>
  <c r="C127" i="73"/>
  <c r="AP126" i="73"/>
  <c r="AO126" i="73"/>
  <c r="AN126" i="73"/>
  <c r="AM126" i="73"/>
  <c r="AL126" i="73"/>
  <c r="AK126" i="73"/>
  <c r="AJ126" i="73"/>
  <c r="AI126" i="73"/>
  <c r="AH126" i="73"/>
  <c r="AG126" i="73"/>
  <c r="AF126" i="73"/>
  <c r="AE126" i="73"/>
  <c r="AD126" i="73"/>
  <c r="AC126" i="73"/>
  <c r="AB126" i="73"/>
  <c r="AA126" i="73"/>
  <c r="Z126" i="73"/>
  <c r="Y126" i="73"/>
  <c r="X126" i="73"/>
  <c r="W126" i="73"/>
  <c r="V126" i="73"/>
  <c r="U126" i="73"/>
  <c r="T126" i="73"/>
  <c r="S126" i="73"/>
  <c r="R126" i="73"/>
  <c r="Q126" i="73"/>
  <c r="P126" i="73"/>
  <c r="O126" i="73"/>
  <c r="N126" i="73"/>
  <c r="M126" i="73"/>
  <c r="L126" i="73"/>
  <c r="K126" i="73"/>
  <c r="F126" i="73"/>
  <c r="AP125" i="73"/>
  <c r="AO125" i="73"/>
  <c r="AN125" i="73"/>
  <c r="AM125" i="73"/>
  <c r="AL125" i="73"/>
  <c r="AK125" i="73"/>
  <c r="AJ125" i="73"/>
  <c r="AI125" i="73"/>
  <c r="AH125" i="73"/>
  <c r="AG125" i="73"/>
  <c r="AF125" i="73"/>
  <c r="AE125" i="73"/>
  <c r="AD125" i="73"/>
  <c r="AC125" i="73"/>
  <c r="AB125" i="73"/>
  <c r="AA125" i="73"/>
  <c r="Z125" i="73"/>
  <c r="Y125" i="73"/>
  <c r="X125" i="73"/>
  <c r="W125" i="73"/>
  <c r="V125" i="73"/>
  <c r="U125" i="73"/>
  <c r="T125" i="73"/>
  <c r="S125" i="73"/>
  <c r="R125" i="73"/>
  <c r="Q125" i="73"/>
  <c r="P125" i="73"/>
  <c r="O125" i="73"/>
  <c r="M125" i="73"/>
  <c r="H125" i="73"/>
  <c r="AP124" i="73"/>
  <c r="AO124" i="73"/>
  <c r="AN124" i="73"/>
  <c r="AM124" i="73"/>
  <c r="AL124" i="73"/>
  <c r="AK124" i="73"/>
  <c r="AJ124" i="73"/>
  <c r="AI124" i="73"/>
  <c r="AH124" i="73"/>
  <c r="AG124" i="73"/>
  <c r="AF124" i="73"/>
  <c r="AE124" i="73"/>
  <c r="AD124" i="73"/>
  <c r="AC124" i="73"/>
  <c r="AB124" i="73"/>
  <c r="AA124" i="73"/>
  <c r="Z124" i="73"/>
  <c r="Y124" i="73"/>
  <c r="X124" i="73"/>
  <c r="W124" i="73"/>
  <c r="V124" i="73"/>
  <c r="U124" i="73"/>
  <c r="T124" i="73"/>
  <c r="S124" i="73"/>
  <c r="P124" i="73"/>
  <c r="J124" i="73"/>
  <c r="I124" i="73"/>
  <c r="AP123" i="73"/>
  <c r="AO123" i="73"/>
  <c r="AN123" i="73"/>
  <c r="AM123" i="73"/>
  <c r="AL123" i="73"/>
  <c r="AK123" i="73"/>
  <c r="AJ123" i="73"/>
  <c r="AI123" i="73"/>
  <c r="AH123" i="73"/>
  <c r="AG123" i="73"/>
  <c r="AF123" i="73"/>
  <c r="AE123" i="73"/>
  <c r="AD123" i="73"/>
  <c r="AC123" i="73"/>
  <c r="AB123" i="73"/>
  <c r="AA123" i="73"/>
  <c r="Z123" i="73"/>
  <c r="Y123" i="73"/>
  <c r="X123" i="73"/>
  <c r="W123" i="73"/>
  <c r="P123" i="73"/>
  <c r="K123" i="73"/>
  <c r="I123" i="73"/>
  <c r="B123" i="73"/>
  <c r="B124" i="73" s="1"/>
  <c r="B125" i="73" s="1"/>
  <c r="B126" i="73" s="1"/>
  <c r="B127" i="73" s="1"/>
  <c r="AP122" i="73"/>
  <c r="AO122" i="73"/>
  <c r="AN122" i="73"/>
  <c r="AM122" i="73"/>
  <c r="AL122" i="73"/>
  <c r="AK122" i="73"/>
  <c r="AJ122" i="73"/>
  <c r="AI122" i="73"/>
  <c r="AH122" i="73"/>
  <c r="AG122" i="73"/>
  <c r="AF122" i="73"/>
  <c r="AE122" i="73"/>
  <c r="AD122" i="73"/>
  <c r="AC122" i="73"/>
  <c r="AB122" i="73"/>
  <c r="AA122" i="73"/>
  <c r="Y122" i="73"/>
  <c r="X122" i="73"/>
  <c r="T122" i="73"/>
  <c r="J122" i="73"/>
  <c r="I122" i="73"/>
  <c r="H122" i="73"/>
  <c r="B122" i="73"/>
  <c r="AP121" i="73"/>
  <c r="AO121" i="73"/>
  <c r="AN121" i="73"/>
  <c r="AM121" i="73"/>
  <c r="AL121" i="73"/>
  <c r="AK121" i="73"/>
  <c r="AJ121" i="73"/>
  <c r="AI121" i="73"/>
  <c r="AH121" i="73"/>
  <c r="AG121" i="73"/>
  <c r="AF121" i="73"/>
  <c r="AE121" i="73"/>
  <c r="U121" i="73"/>
  <c r="T121" i="73"/>
  <c r="S121" i="73"/>
  <c r="R121" i="73"/>
  <c r="E121" i="73"/>
  <c r="D121" i="73"/>
  <c r="AP120" i="73"/>
  <c r="AO120" i="73"/>
  <c r="AN120" i="73"/>
  <c r="AM120" i="73"/>
  <c r="AL120" i="73"/>
  <c r="AK120" i="73"/>
  <c r="AJ120" i="73"/>
  <c r="AI120" i="73"/>
  <c r="AC120" i="73"/>
  <c r="N120" i="73"/>
  <c r="M120" i="73"/>
  <c r="L120" i="73"/>
  <c r="F120" i="73"/>
  <c r="B120" i="73"/>
  <c r="B121" i="73" s="1"/>
  <c r="AP119" i="73"/>
  <c r="AO119" i="73"/>
  <c r="AN119" i="73"/>
  <c r="AM119" i="73"/>
  <c r="AK119" i="73"/>
  <c r="AB119" i="73"/>
  <c r="W119" i="73"/>
  <c r="U119" i="73"/>
  <c r="T119" i="73"/>
  <c r="F119" i="73"/>
  <c r="C119" i="73"/>
  <c r="B119" i="73"/>
  <c r="AN118" i="73"/>
  <c r="AL118" i="73"/>
  <c r="AC118" i="73"/>
  <c r="X118" i="73"/>
  <c r="N118" i="73"/>
  <c r="M118" i="73"/>
  <c r="F118" i="73"/>
  <c r="D118" i="73"/>
  <c r="D113" i="73"/>
  <c r="N111" i="73"/>
  <c r="J111" i="73"/>
  <c r="K110" i="73"/>
  <c r="D110" i="73"/>
  <c r="Q109" i="73"/>
  <c r="P109" i="73"/>
  <c r="O109" i="73"/>
  <c r="L109" i="73"/>
  <c r="H109" i="73"/>
  <c r="Y108" i="73"/>
  <c r="W108" i="73"/>
  <c r="V108" i="73"/>
  <c r="U108" i="73"/>
  <c r="R108" i="73"/>
  <c r="J108" i="73"/>
  <c r="I108" i="73"/>
  <c r="H108" i="73"/>
  <c r="E108" i="73"/>
  <c r="AD107" i="73"/>
  <c r="AC107" i="73"/>
  <c r="T107" i="73"/>
  <c r="O107" i="73"/>
  <c r="L107" i="73"/>
  <c r="G107" i="73"/>
  <c r="E107" i="73"/>
  <c r="AE106" i="73"/>
  <c r="AD106" i="73"/>
  <c r="AC106" i="73"/>
  <c r="P106" i="73"/>
  <c r="M106" i="73"/>
  <c r="K106" i="73"/>
  <c r="H106" i="73"/>
  <c r="AJ105" i="73"/>
  <c r="AI105" i="73"/>
  <c r="AH105" i="73"/>
  <c r="X105" i="73"/>
  <c r="U105" i="73"/>
  <c r="R105" i="73"/>
  <c r="M105" i="73"/>
  <c r="D105" i="73"/>
  <c r="B105" i="73"/>
  <c r="B106" i="73" s="1"/>
  <c r="B107" i="73" s="1"/>
  <c r="B108" i="73" s="1"/>
  <c r="B109" i="73" s="1"/>
  <c r="B110" i="73" s="1"/>
  <c r="B111" i="73" s="1"/>
  <c r="B112" i="73" s="1"/>
  <c r="B113" i="73" s="1"/>
  <c r="AK104" i="73"/>
  <c r="AD104" i="73"/>
  <c r="AA104" i="73"/>
  <c r="V104" i="73"/>
  <c r="L104" i="73"/>
  <c r="K104" i="73"/>
  <c r="E104" i="73"/>
  <c r="C104" i="73"/>
  <c r="E99" i="73"/>
  <c r="G98" i="73"/>
  <c r="E98" i="73"/>
  <c r="N97" i="73"/>
  <c r="L97" i="73"/>
  <c r="C97" i="73"/>
  <c r="R96" i="73"/>
  <c r="K96" i="73"/>
  <c r="J96" i="73"/>
  <c r="U95" i="73"/>
  <c r="Q95" i="73"/>
  <c r="P95" i="73"/>
  <c r="I95" i="73"/>
  <c r="F95" i="73"/>
  <c r="Y94" i="73"/>
  <c r="W94" i="73"/>
  <c r="V94" i="73"/>
  <c r="U94" i="73"/>
  <c r="R94" i="73"/>
  <c r="J94" i="73"/>
  <c r="I94" i="73"/>
  <c r="H94" i="73"/>
  <c r="AC93" i="73"/>
  <c r="AB93" i="73"/>
  <c r="U93" i="73"/>
  <c r="S93" i="73"/>
  <c r="N93" i="73"/>
  <c r="E93" i="73"/>
  <c r="D93" i="73"/>
  <c r="AC92" i="73"/>
  <c r="Q92" i="73"/>
  <c r="N92" i="73"/>
  <c r="K92" i="73"/>
  <c r="AK91" i="73"/>
  <c r="U91" i="73"/>
  <c r="R91" i="73"/>
  <c r="O91" i="73"/>
  <c r="M91" i="73"/>
  <c r="E91" i="73"/>
  <c r="AM90" i="73"/>
  <c r="AL90" i="73"/>
  <c r="AD90" i="73"/>
  <c r="AC90" i="73"/>
  <c r="W90" i="73"/>
  <c r="I90" i="73"/>
  <c r="G90" i="73"/>
  <c r="F90" i="73"/>
  <c r="F85" i="73"/>
  <c r="F113" i="73" s="1"/>
  <c r="E85" i="73"/>
  <c r="D85" i="73"/>
  <c r="C85" i="73"/>
  <c r="B85" i="73"/>
  <c r="J84" i="73"/>
  <c r="I84" i="73"/>
  <c r="I112" i="73" s="1"/>
  <c r="H84" i="73"/>
  <c r="G84" i="73"/>
  <c r="G112" i="73" s="1"/>
  <c r="F84" i="73"/>
  <c r="E84" i="73"/>
  <c r="E112" i="73" s="1"/>
  <c r="D84" i="73"/>
  <c r="C84" i="73"/>
  <c r="C112" i="73" s="1"/>
  <c r="N83" i="73"/>
  <c r="M83" i="73"/>
  <c r="L83" i="73"/>
  <c r="L111" i="73" s="1"/>
  <c r="K83" i="73"/>
  <c r="J83" i="73"/>
  <c r="I83" i="73"/>
  <c r="H83" i="73"/>
  <c r="H111" i="73" s="1"/>
  <c r="G83" i="73"/>
  <c r="F83" i="73"/>
  <c r="F111" i="73" s="1"/>
  <c r="E83" i="73"/>
  <c r="D83" i="73"/>
  <c r="D111" i="73" s="1"/>
  <c r="C83" i="73"/>
  <c r="R82" i="73"/>
  <c r="Q82" i="73"/>
  <c r="Q110" i="73" s="1"/>
  <c r="P82" i="73"/>
  <c r="P110" i="73" s="1"/>
  <c r="O82" i="73"/>
  <c r="N82" i="73"/>
  <c r="M82" i="73"/>
  <c r="M110" i="73" s="1"/>
  <c r="L82" i="73"/>
  <c r="L110" i="73" s="1"/>
  <c r="K82" i="73"/>
  <c r="J82" i="73"/>
  <c r="I82" i="73"/>
  <c r="I96" i="73" s="1"/>
  <c r="H82" i="73"/>
  <c r="H110" i="73" s="1"/>
  <c r="G82" i="73"/>
  <c r="F82" i="73"/>
  <c r="E82" i="73"/>
  <c r="E110" i="73" s="1"/>
  <c r="D82" i="73"/>
  <c r="C82" i="73"/>
  <c r="C110" i="73" s="1"/>
  <c r="V81" i="73"/>
  <c r="V109" i="73" s="1"/>
  <c r="U81" i="73"/>
  <c r="T81" i="73"/>
  <c r="S81" i="73"/>
  <c r="R81" i="73"/>
  <c r="R109" i="73" s="1"/>
  <c r="Q81" i="73"/>
  <c r="P81" i="73"/>
  <c r="O81" i="73"/>
  <c r="N81" i="73"/>
  <c r="N109" i="73" s="1"/>
  <c r="M81" i="73"/>
  <c r="L81" i="73"/>
  <c r="K81" i="73"/>
  <c r="J81" i="73"/>
  <c r="J109" i="73" s="1"/>
  <c r="I81" i="73"/>
  <c r="I109" i="73" s="1"/>
  <c r="H81" i="73"/>
  <c r="H95" i="73" s="1"/>
  <c r="G81" i="73"/>
  <c r="F81" i="73"/>
  <c r="F109" i="73" s="1"/>
  <c r="E81" i="73"/>
  <c r="D81" i="73"/>
  <c r="D109" i="73" s="1"/>
  <c r="C81" i="73"/>
  <c r="B81" i="73"/>
  <c r="B82" i="73" s="1"/>
  <c r="B83" i="73" s="1"/>
  <c r="B84" i="73" s="1"/>
  <c r="Z80" i="73"/>
  <c r="Z108" i="73" s="1"/>
  <c r="Y80" i="73"/>
  <c r="X80" i="73"/>
  <c r="W80" i="73"/>
  <c r="V80" i="73"/>
  <c r="U80" i="73"/>
  <c r="T80" i="73"/>
  <c r="S80" i="73"/>
  <c r="S108" i="73" s="1"/>
  <c r="R80" i="73"/>
  <c r="Q80" i="73"/>
  <c r="Q108" i="73" s="1"/>
  <c r="P80" i="73"/>
  <c r="O80" i="73"/>
  <c r="N80" i="73"/>
  <c r="M80" i="73"/>
  <c r="L80" i="73"/>
  <c r="K80" i="73"/>
  <c r="K108" i="73" s="1"/>
  <c r="J80" i="73"/>
  <c r="I80" i="73"/>
  <c r="H80" i="73"/>
  <c r="G80" i="73"/>
  <c r="G108" i="73" s="1"/>
  <c r="F80" i="73"/>
  <c r="E80" i="73"/>
  <c r="D80" i="73"/>
  <c r="C80" i="73"/>
  <c r="C108" i="73" s="1"/>
  <c r="AD79" i="73"/>
  <c r="AC79" i="73"/>
  <c r="AB79" i="73"/>
  <c r="AB107" i="73" s="1"/>
  <c r="AA79" i="73"/>
  <c r="Z79" i="73"/>
  <c r="Y79" i="73"/>
  <c r="X79" i="73"/>
  <c r="W79" i="73"/>
  <c r="W107" i="73" s="1"/>
  <c r="V79" i="73"/>
  <c r="V107" i="73" s="1"/>
  <c r="U79" i="73"/>
  <c r="T79" i="73"/>
  <c r="S79" i="73"/>
  <c r="R79" i="73"/>
  <c r="Q79" i="73"/>
  <c r="P79" i="73"/>
  <c r="O79" i="73"/>
  <c r="N79" i="73"/>
  <c r="N107" i="73" s="1"/>
  <c r="M79" i="73"/>
  <c r="L79" i="73"/>
  <c r="L121" i="73" s="1"/>
  <c r="K79" i="73"/>
  <c r="J79" i="73"/>
  <c r="I79" i="73"/>
  <c r="H79" i="73"/>
  <c r="G79" i="73"/>
  <c r="F79" i="73"/>
  <c r="F107" i="73" s="1"/>
  <c r="E79" i="73"/>
  <c r="D79" i="73"/>
  <c r="D107" i="73" s="1"/>
  <c r="C79" i="73"/>
  <c r="AH78" i="73"/>
  <c r="AG78" i="73"/>
  <c r="AF78" i="73"/>
  <c r="AF106" i="73" s="1"/>
  <c r="AE78" i="73"/>
  <c r="AD78" i="73"/>
  <c r="AC78" i="73"/>
  <c r="AB78" i="73"/>
  <c r="AA78" i="73"/>
  <c r="Z78" i="73"/>
  <c r="Y78" i="73"/>
  <c r="Y106" i="73" s="1"/>
  <c r="X78" i="73"/>
  <c r="X106" i="73" s="1"/>
  <c r="W78" i="73"/>
  <c r="W106" i="73" s="1"/>
  <c r="V78" i="73"/>
  <c r="U78" i="73"/>
  <c r="U106" i="73" s="1"/>
  <c r="T78" i="73"/>
  <c r="S78" i="73"/>
  <c r="R78" i="73"/>
  <c r="Q78" i="73"/>
  <c r="Q106" i="73" s="1"/>
  <c r="P78" i="73"/>
  <c r="O78" i="73"/>
  <c r="O106" i="73" s="1"/>
  <c r="N78" i="73"/>
  <c r="M78" i="73"/>
  <c r="L78" i="73"/>
  <c r="K78" i="73"/>
  <c r="J78" i="73"/>
  <c r="I78" i="73"/>
  <c r="I106" i="73" s="1"/>
  <c r="H78" i="73"/>
  <c r="G78" i="73"/>
  <c r="G106" i="73" s="1"/>
  <c r="F78" i="73"/>
  <c r="F106" i="73" s="1"/>
  <c r="E78" i="73"/>
  <c r="E106" i="73" s="1"/>
  <c r="D78" i="73"/>
  <c r="C78" i="73"/>
  <c r="AL77" i="73"/>
  <c r="AK77" i="73"/>
  <c r="AK105" i="73" s="1"/>
  <c r="AJ77" i="73"/>
  <c r="AJ119" i="73" s="1"/>
  <c r="AI77" i="73"/>
  <c r="AH77" i="73"/>
  <c r="AG77" i="73"/>
  <c r="AF77" i="73"/>
  <c r="AE77" i="73"/>
  <c r="AD77" i="73"/>
  <c r="AC77" i="73"/>
  <c r="AC105" i="73" s="1"/>
  <c r="AB77" i="73"/>
  <c r="AB105" i="73" s="1"/>
  <c r="AA77" i="73"/>
  <c r="AA105" i="73" s="1"/>
  <c r="Z77" i="73"/>
  <c r="Z105" i="73" s="1"/>
  <c r="Y77" i="73"/>
  <c r="X77" i="73"/>
  <c r="W77" i="73"/>
  <c r="V77" i="73"/>
  <c r="U77" i="73"/>
  <c r="T77" i="73"/>
  <c r="T105" i="73" s="1"/>
  <c r="S77" i="73"/>
  <c r="S105" i="73" s="1"/>
  <c r="R77" i="73"/>
  <c r="Q77" i="73"/>
  <c r="P77" i="73"/>
  <c r="O77" i="73"/>
  <c r="N77" i="73"/>
  <c r="M77" i="73"/>
  <c r="L77" i="73"/>
  <c r="K77" i="73"/>
  <c r="K105" i="73" s="1"/>
  <c r="J77" i="73"/>
  <c r="J105" i="73" s="1"/>
  <c r="I77" i="73"/>
  <c r="H77" i="73"/>
  <c r="G77" i="73"/>
  <c r="F77" i="73"/>
  <c r="E77" i="73"/>
  <c r="E105" i="73" s="1"/>
  <c r="D77" i="73"/>
  <c r="C77" i="73"/>
  <c r="C105" i="73" s="1"/>
  <c r="B77" i="73"/>
  <c r="B78" i="73" s="1"/>
  <c r="B79" i="73" s="1"/>
  <c r="B80" i="73" s="1"/>
  <c r="AP76" i="73"/>
  <c r="AO76" i="73"/>
  <c r="AN76" i="73"/>
  <c r="AM76" i="73"/>
  <c r="AL76" i="73"/>
  <c r="AL104" i="73" s="1"/>
  <c r="AK76" i="73"/>
  <c r="AK118" i="73" s="1"/>
  <c r="AJ76" i="73"/>
  <c r="AJ104" i="73" s="1"/>
  <c r="AI76" i="73"/>
  <c r="AI104" i="73" s="1"/>
  <c r="AH76" i="73"/>
  <c r="AG76" i="73"/>
  <c r="AF76" i="73"/>
  <c r="AE76" i="73"/>
  <c r="AD76" i="73"/>
  <c r="AC76" i="73"/>
  <c r="AC104" i="73" s="1"/>
  <c r="AB76" i="73"/>
  <c r="AA76" i="73"/>
  <c r="Z76" i="73"/>
  <c r="Y76" i="73"/>
  <c r="X76" i="73"/>
  <c r="W76" i="73"/>
  <c r="V76" i="73"/>
  <c r="U76" i="73"/>
  <c r="U90" i="73" s="1"/>
  <c r="T76" i="73"/>
  <c r="T104" i="73" s="1"/>
  <c r="S76" i="73"/>
  <c r="S104" i="73" s="1"/>
  <c r="R76" i="73"/>
  <c r="Q76" i="73"/>
  <c r="P76" i="73"/>
  <c r="O76" i="73"/>
  <c r="N76" i="73"/>
  <c r="N104" i="73" s="1"/>
  <c r="M76" i="73"/>
  <c r="L76" i="73"/>
  <c r="L118" i="73" s="1"/>
  <c r="K76" i="73"/>
  <c r="J76" i="73"/>
  <c r="I76" i="73"/>
  <c r="H76" i="73"/>
  <c r="G76" i="73"/>
  <c r="F76" i="73"/>
  <c r="F104" i="73" s="1"/>
  <c r="E76" i="73"/>
  <c r="D76" i="73"/>
  <c r="D104" i="73" s="1"/>
  <c r="C76" i="73"/>
  <c r="F71" i="73"/>
  <c r="F99" i="73" s="1"/>
  <c r="E71" i="73"/>
  <c r="D71" i="73"/>
  <c r="C71" i="73"/>
  <c r="J70" i="73"/>
  <c r="I70" i="73"/>
  <c r="H70" i="73"/>
  <c r="G70" i="73"/>
  <c r="F70" i="73"/>
  <c r="F98" i="73" s="1"/>
  <c r="E70" i="73"/>
  <c r="D70" i="73"/>
  <c r="C70" i="73"/>
  <c r="B70" i="73"/>
  <c r="B71" i="73" s="1"/>
  <c r="N69" i="73"/>
  <c r="N125" i="73" s="1"/>
  <c r="M69" i="73"/>
  <c r="M97" i="73" s="1"/>
  <c r="L69" i="73"/>
  <c r="K69" i="73"/>
  <c r="K125" i="73" s="1"/>
  <c r="J69" i="73"/>
  <c r="I69" i="73"/>
  <c r="H69" i="73"/>
  <c r="G69" i="73"/>
  <c r="F69" i="73"/>
  <c r="E69" i="73"/>
  <c r="D69" i="73"/>
  <c r="D97" i="73" s="1"/>
  <c r="C69" i="73"/>
  <c r="C125" i="73" s="1"/>
  <c r="R68" i="73"/>
  <c r="R124" i="73" s="1"/>
  <c r="Q68" i="73"/>
  <c r="Q96" i="73" s="1"/>
  <c r="P68" i="73"/>
  <c r="O68" i="73"/>
  <c r="N68" i="73"/>
  <c r="N96" i="73" s="1"/>
  <c r="M68" i="73"/>
  <c r="L68" i="73"/>
  <c r="L124" i="73" s="1"/>
  <c r="K68" i="73"/>
  <c r="J68" i="73"/>
  <c r="I68" i="73"/>
  <c r="H68" i="73"/>
  <c r="G68" i="73"/>
  <c r="F68" i="73"/>
  <c r="E68" i="73"/>
  <c r="D68" i="73"/>
  <c r="D124" i="73" s="1"/>
  <c r="C68" i="73"/>
  <c r="V67" i="73"/>
  <c r="U67" i="73"/>
  <c r="U123" i="73" s="1"/>
  <c r="T67" i="73"/>
  <c r="S67" i="73"/>
  <c r="R67" i="73"/>
  <c r="Q67" i="73"/>
  <c r="Q123" i="73" s="1"/>
  <c r="P67" i="73"/>
  <c r="O67" i="73"/>
  <c r="N67" i="73"/>
  <c r="M67" i="73"/>
  <c r="M123" i="73" s="1"/>
  <c r="L67" i="73"/>
  <c r="K67" i="73"/>
  <c r="K95" i="73" s="1"/>
  <c r="J67" i="73"/>
  <c r="I67" i="73"/>
  <c r="H67" i="73"/>
  <c r="G67" i="73"/>
  <c r="G123" i="73" s="1"/>
  <c r="F67" i="73"/>
  <c r="E67" i="73"/>
  <c r="D67" i="73"/>
  <c r="C67" i="73"/>
  <c r="Z66" i="73"/>
  <c r="Z94" i="73" s="1"/>
  <c r="Y66" i="73"/>
  <c r="X66" i="73"/>
  <c r="X94" i="73" s="1"/>
  <c r="W66" i="73"/>
  <c r="V66" i="73"/>
  <c r="V122" i="73" s="1"/>
  <c r="U66" i="73"/>
  <c r="U122" i="73" s="1"/>
  <c r="T66" i="73"/>
  <c r="T94" i="73" s="1"/>
  <c r="S66" i="73"/>
  <c r="R66" i="73"/>
  <c r="R122" i="73" s="1"/>
  <c r="Q66" i="73"/>
  <c r="Q94" i="73" s="1"/>
  <c r="P66" i="73"/>
  <c r="P94" i="73" s="1"/>
  <c r="O66" i="73"/>
  <c r="N66" i="73"/>
  <c r="M66" i="73"/>
  <c r="L66" i="73"/>
  <c r="K66" i="73"/>
  <c r="J66" i="73"/>
  <c r="I66" i="73"/>
  <c r="H66" i="73"/>
  <c r="G66" i="73"/>
  <c r="F66" i="73"/>
  <c r="E66" i="73"/>
  <c r="E122" i="73" s="1"/>
  <c r="D66" i="73"/>
  <c r="C66" i="73"/>
  <c r="AD65" i="73"/>
  <c r="AD93" i="73" s="1"/>
  <c r="AC65" i="73"/>
  <c r="AC121" i="73" s="1"/>
  <c r="AB65" i="73"/>
  <c r="AB121" i="73" s="1"/>
  <c r="AA65" i="73"/>
  <c r="Z65" i="73"/>
  <c r="Z93" i="73" s="1"/>
  <c r="Y65" i="73"/>
  <c r="X65" i="73"/>
  <c r="W65" i="73"/>
  <c r="V65" i="73"/>
  <c r="U65" i="73"/>
  <c r="T65" i="73"/>
  <c r="T93" i="73" s="1"/>
  <c r="S65" i="73"/>
  <c r="R65" i="73"/>
  <c r="R93" i="73" s="1"/>
  <c r="Q65" i="73"/>
  <c r="Q121" i="73" s="1"/>
  <c r="P65" i="73"/>
  <c r="O65" i="73"/>
  <c r="N65" i="73"/>
  <c r="M65" i="73"/>
  <c r="L65" i="73"/>
  <c r="L93" i="73" s="1"/>
  <c r="K65" i="73"/>
  <c r="J65" i="73"/>
  <c r="I65" i="73"/>
  <c r="H65" i="73"/>
  <c r="G65" i="73"/>
  <c r="F65" i="73"/>
  <c r="E65" i="73"/>
  <c r="D65" i="73"/>
  <c r="C65" i="73"/>
  <c r="AH64" i="73"/>
  <c r="AH92" i="73" s="1"/>
  <c r="AG64" i="73"/>
  <c r="AF64" i="73"/>
  <c r="AE64" i="73"/>
  <c r="AD64" i="73"/>
  <c r="AC64" i="73"/>
  <c r="AB64" i="73"/>
  <c r="AA64" i="73"/>
  <c r="Z64" i="73"/>
  <c r="Y64" i="73"/>
  <c r="X64" i="73"/>
  <c r="W64" i="73"/>
  <c r="V64" i="73"/>
  <c r="U64" i="73"/>
  <c r="T64" i="73"/>
  <c r="S64" i="73"/>
  <c r="S120" i="73" s="1"/>
  <c r="R64" i="73"/>
  <c r="R92" i="73" s="1"/>
  <c r="Q64" i="73"/>
  <c r="P64" i="73"/>
  <c r="O64" i="73"/>
  <c r="N64" i="73"/>
  <c r="M64" i="73"/>
  <c r="L64" i="73"/>
  <c r="L92" i="73" s="1"/>
  <c r="K64" i="73"/>
  <c r="K120" i="73" s="1"/>
  <c r="J64" i="73"/>
  <c r="I64" i="73"/>
  <c r="H64" i="73"/>
  <c r="G64" i="73"/>
  <c r="F64" i="73"/>
  <c r="F92" i="73" s="1"/>
  <c r="E64" i="73"/>
  <c r="D64" i="73"/>
  <c r="C64" i="73"/>
  <c r="B64" i="73"/>
  <c r="B65" i="73" s="1"/>
  <c r="B66" i="73" s="1"/>
  <c r="B67" i="73" s="1"/>
  <c r="B68" i="73" s="1"/>
  <c r="B69" i="73" s="1"/>
  <c r="AL63" i="73"/>
  <c r="AK63" i="73"/>
  <c r="AJ63" i="73"/>
  <c r="AI63" i="73"/>
  <c r="AH63" i="73"/>
  <c r="AG63" i="73"/>
  <c r="AF63" i="73"/>
  <c r="AF119" i="73" s="1"/>
  <c r="AE63" i="73"/>
  <c r="AE119" i="73" s="1"/>
  <c r="AD63" i="73"/>
  <c r="AC63" i="73"/>
  <c r="AC91" i="73" s="1"/>
  <c r="AB63" i="73"/>
  <c r="AA63" i="73"/>
  <c r="Z63" i="73"/>
  <c r="Y63" i="73"/>
  <c r="X63" i="73"/>
  <c r="W63" i="73"/>
  <c r="W91" i="73" s="1"/>
  <c r="V63" i="73"/>
  <c r="V119" i="73" s="1"/>
  <c r="U63" i="73"/>
  <c r="T63" i="73"/>
  <c r="S63" i="73"/>
  <c r="R63" i="73"/>
  <c r="Q63" i="73"/>
  <c r="P63" i="73"/>
  <c r="O63" i="73"/>
  <c r="O119" i="73" s="1"/>
  <c r="N63" i="73"/>
  <c r="M63" i="73"/>
  <c r="M119" i="73" s="1"/>
  <c r="L63" i="73"/>
  <c r="K63" i="73"/>
  <c r="K119" i="73" s="1"/>
  <c r="J63" i="73"/>
  <c r="I63" i="73"/>
  <c r="H63" i="73"/>
  <c r="G63" i="73"/>
  <c r="G91" i="73" s="1"/>
  <c r="F63" i="73"/>
  <c r="F91" i="73" s="1"/>
  <c r="E63" i="73"/>
  <c r="E119" i="73" s="1"/>
  <c r="D63" i="73"/>
  <c r="C63" i="73"/>
  <c r="B63" i="73"/>
  <c r="AP62" i="73"/>
  <c r="AO62" i="73"/>
  <c r="AO118" i="73" s="1"/>
  <c r="AN62" i="73"/>
  <c r="AN90" i="73" s="1"/>
  <c r="AM62" i="73"/>
  <c r="AM118" i="73" s="1"/>
  <c r="AL62" i="73"/>
  <c r="AK62" i="73"/>
  <c r="AJ62" i="73"/>
  <c r="AI62" i="73"/>
  <c r="AH62" i="73"/>
  <c r="AG62" i="73"/>
  <c r="AF62" i="73"/>
  <c r="AE62" i="73"/>
  <c r="AD62" i="73"/>
  <c r="AD118" i="73" s="1"/>
  <c r="AC62" i="73"/>
  <c r="AB62" i="73"/>
  <c r="AA62" i="73"/>
  <c r="Z62" i="73"/>
  <c r="Z118" i="73" s="1"/>
  <c r="Y62" i="73"/>
  <c r="Y104" i="73" s="1"/>
  <c r="X62" i="73"/>
  <c r="X90" i="73" s="1"/>
  <c r="W62" i="73"/>
  <c r="W118" i="73" s="1"/>
  <c r="V62" i="73"/>
  <c r="V118" i="73" s="1"/>
  <c r="U62" i="73"/>
  <c r="T62" i="73"/>
  <c r="S62" i="73"/>
  <c r="R62" i="73"/>
  <c r="Q62" i="73"/>
  <c r="P62" i="73"/>
  <c r="O62" i="73"/>
  <c r="N62" i="73"/>
  <c r="N90" i="73" s="1"/>
  <c r="M62" i="73"/>
  <c r="L62" i="73"/>
  <c r="K62" i="73"/>
  <c r="J62" i="73"/>
  <c r="I62" i="73"/>
  <c r="I118" i="73" s="1"/>
  <c r="H62" i="73"/>
  <c r="H118" i="73" s="1"/>
  <c r="G62" i="73"/>
  <c r="G118" i="73" s="1"/>
  <c r="F62" i="73"/>
  <c r="E62" i="73"/>
  <c r="D62" i="73"/>
  <c r="C62" i="73"/>
  <c r="F57" i="73"/>
  <c r="E57" i="73"/>
  <c r="D57" i="73"/>
  <c r="C57" i="73"/>
  <c r="J56" i="73"/>
  <c r="I56" i="73"/>
  <c r="H56" i="73"/>
  <c r="G56" i="73"/>
  <c r="F56" i="73"/>
  <c r="E56" i="73"/>
  <c r="D56" i="73"/>
  <c r="C56" i="73"/>
  <c r="N55" i="73"/>
  <c r="M55" i="73"/>
  <c r="L55" i="73"/>
  <c r="K55" i="73"/>
  <c r="J55" i="73"/>
  <c r="I55" i="73"/>
  <c r="H55" i="73"/>
  <c r="G55" i="73"/>
  <c r="F55" i="73"/>
  <c r="E55" i="73"/>
  <c r="D55" i="73"/>
  <c r="C55" i="73"/>
  <c r="R54" i="73"/>
  <c r="Q54" i="73"/>
  <c r="P54" i="73"/>
  <c r="O54" i="73"/>
  <c r="N54" i="73"/>
  <c r="M54" i="73"/>
  <c r="L54" i="73"/>
  <c r="K54" i="73"/>
  <c r="J54" i="73"/>
  <c r="I54" i="73"/>
  <c r="H54" i="73"/>
  <c r="G54" i="73"/>
  <c r="F54" i="73"/>
  <c r="E54" i="73"/>
  <c r="D54" i="73"/>
  <c r="C54" i="73"/>
  <c r="V53" i="73"/>
  <c r="U53" i="73"/>
  <c r="T53" i="73"/>
  <c r="S53" i="73"/>
  <c r="R53" i="73"/>
  <c r="Q53" i="73"/>
  <c r="P53" i="73"/>
  <c r="O53" i="73"/>
  <c r="N53" i="73"/>
  <c r="M53" i="73"/>
  <c r="L53" i="73"/>
  <c r="K53" i="73"/>
  <c r="J53" i="73"/>
  <c r="I53" i="73"/>
  <c r="H53" i="73"/>
  <c r="G53" i="73"/>
  <c r="F53" i="73"/>
  <c r="E53" i="73"/>
  <c r="D53" i="73"/>
  <c r="C53" i="73"/>
  <c r="Z52" i="73"/>
  <c r="Y52" i="73"/>
  <c r="X52" i="73"/>
  <c r="W52" i="73"/>
  <c r="V52" i="73"/>
  <c r="U52" i="73"/>
  <c r="T52" i="73"/>
  <c r="S52" i="73"/>
  <c r="R52" i="73"/>
  <c r="Q52" i="73"/>
  <c r="P52" i="73"/>
  <c r="O52" i="73"/>
  <c r="N52" i="73"/>
  <c r="M52" i="73"/>
  <c r="L52" i="73"/>
  <c r="K52" i="73"/>
  <c r="J52" i="73"/>
  <c r="I52" i="73"/>
  <c r="H52" i="73"/>
  <c r="G52" i="73"/>
  <c r="F52" i="73"/>
  <c r="E52" i="73"/>
  <c r="D52" i="73"/>
  <c r="C52" i="73"/>
  <c r="AD51" i="73"/>
  <c r="AC51" i="73"/>
  <c r="AB51" i="73"/>
  <c r="AA51" i="73"/>
  <c r="Z51" i="73"/>
  <c r="Y51" i="73"/>
  <c r="X51" i="73"/>
  <c r="W51" i="73"/>
  <c r="V51" i="73"/>
  <c r="U51" i="73"/>
  <c r="T51" i="73"/>
  <c r="S51" i="73"/>
  <c r="R51" i="73"/>
  <c r="Q51" i="73"/>
  <c r="P51" i="73"/>
  <c r="O51" i="73"/>
  <c r="N51" i="73"/>
  <c r="M51" i="73"/>
  <c r="L51" i="73"/>
  <c r="K51" i="73"/>
  <c r="J51" i="73"/>
  <c r="I51" i="73"/>
  <c r="H51" i="73"/>
  <c r="G51" i="73"/>
  <c r="F51" i="73"/>
  <c r="E51" i="73"/>
  <c r="D51" i="73"/>
  <c r="C51" i="73"/>
  <c r="AH50" i="73"/>
  <c r="AG50" i="73"/>
  <c r="AF50" i="73"/>
  <c r="AE50" i="73"/>
  <c r="AD50" i="73"/>
  <c r="AC50" i="73"/>
  <c r="AB50" i="73"/>
  <c r="AA50" i="73"/>
  <c r="Z50" i="73"/>
  <c r="Y50" i="73"/>
  <c r="X50" i="73"/>
  <c r="W50" i="73"/>
  <c r="V50" i="73"/>
  <c r="U50" i="73"/>
  <c r="T50" i="73"/>
  <c r="S50" i="73"/>
  <c r="R50" i="73"/>
  <c r="Q50" i="73"/>
  <c r="P50" i="73"/>
  <c r="O50" i="73"/>
  <c r="N50" i="73"/>
  <c r="M50" i="73"/>
  <c r="L50" i="73"/>
  <c r="K50" i="73"/>
  <c r="J50" i="73"/>
  <c r="I50" i="73"/>
  <c r="H50" i="73"/>
  <c r="G50" i="73"/>
  <c r="F50" i="73"/>
  <c r="E50" i="73"/>
  <c r="D50" i="73"/>
  <c r="C50" i="73"/>
  <c r="AL49" i="73"/>
  <c r="AK49" i="73"/>
  <c r="AJ49" i="73"/>
  <c r="AI49" i="73"/>
  <c r="AH49" i="73"/>
  <c r="AG49" i="73"/>
  <c r="AF49" i="73"/>
  <c r="AE49" i="73"/>
  <c r="AD49" i="73"/>
  <c r="AC49" i="73"/>
  <c r="AB49" i="73"/>
  <c r="AA49" i="73"/>
  <c r="Z49" i="73"/>
  <c r="Y49" i="73"/>
  <c r="X49" i="73"/>
  <c r="W49" i="73"/>
  <c r="V49" i="73"/>
  <c r="U49" i="73"/>
  <c r="T49" i="73"/>
  <c r="S49" i="73"/>
  <c r="R49" i="73"/>
  <c r="Q49" i="73"/>
  <c r="P49" i="73"/>
  <c r="O49" i="73"/>
  <c r="N49" i="73"/>
  <c r="M49" i="73"/>
  <c r="L49" i="73"/>
  <c r="K49" i="73"/>
  <c r="J49" i="73"/>
  <c r="I49" i="73"/>
  <c r="H49" i="73"/>
  <c r="G49" i="73"/>
  <c r="F49" i="73"/>
  <c r="E49" i="73"/>
  <c r="D49" i="73"/>
  <c r="C49" i="73"/>
  <c r="B49" i="73"/>
  <c r="B50" i="73" s="1"/>
  <c r="B51" i="73" s="1"/>
  <c r="B52" i="73" s="1"/>
  <c r="B53" i="73" s="1"/>
  <c r="B54" i="73" s="1"/>
  <c r="B55" i="73" s="1"/>
  <c r="B56" i="73" s="1"/>
  <c r="B57" i="73" s="1"/>
  <c r="AP48" i="73"/>
  <c r="AO48" i="73"/>
  <c r="AN48" i="73"/>
  <c r="AM48" i="73"/>
  <c r="AL48" i="73"/>
  <c r="AK48" i="73"/>
  <c r="AJ48" i="73"/>
  <c r="AI48" i="73"/>
  <c r="AH48" i="73"/>
  <c r="AG48" i="73"/>
  <c r="AF48" i="73"/>
  <c r="AE48" i="73"/>
  <c r="AD48" i="73"/>
  <c r="AC48" i="73"/>
  <c r="AB48" i="73"/>
  <c r="AA48" i="73"/>
  <c r="Z48" i="73"/>
  <c r="Y48" i="73"/>
  <c r="X48" i="73"/>
  <c r="W48" i="73"/>
  <c r="V48" i="73"/>
  <c r="U48" i="73"/>
  <c r="T48" i="73"/>
  <c r="S48" i="73"/>
  <c r="R48" i="73"/>
  <c r="Q48" i="73"/>
  <c r="P48" i="73"/>
  <c r="O48" i="73"/>
  <c r="N48" i="73"/>
  <c r="M48" i="73"/>
  <c r="L48" i="73"/>
  <c r="K48" i="73"/>
  <c r="J48" i="73"/>
  <c r="I48" i="73"/>
  <c r="H48" i="73"/>
  <c r="G48" i="73"/>
  <c r="F48" i="73"/>
  <c r="E48" i="73"/>
  <c r="D48" i="73"/>
  <c r="C48" i="73"/>
  <c r="AP127" i="74"/>
  <c r="AO127" i="74"/>
  <c r="AN127" i="74"/>
  <c r="AM127" i="74"/>
  <c r="AL127" i="74"/>
  <c r="AK127" i="74"/>
  <c r="AJ127" i="74"/>
  <c r="AI127" i="74"/>
  <c r="AH127" i="74"/>
  <c r="AG127" i="74"/>
  <c r="AF127" i="74"/>
  <c r="AE127" i="74"/>
  <c r="AD127" i="74"/>
  <c r="AC127" i="74"/>
  <c r="AB127" i="74"/>
  <c r="AA127" i="74"/>
  <c r="Z127" i="74"/>
  <c r="Y127" i="74"/>
  <c r="X127" i="74"/>
  <c r="W127" i="74"/>
  <c r="V127" i="74"/>
  <c r="U127" i="74"/>
  <c r="T127" i="74"/>
  <c r="S127" i="74"/>
  <c r="R127" i="74"/>
  <c r="Q127" i="74"/>
  <c r="P127" i="74"/>
  <c r="O127" i="74"/>
  <c r="N127" i="74"/>
  <c r="M127" i="74"/>
  <c r="L127" i="74"/>
  <c r="K127" i="74"/>
  <c r="J127" i="74"/>
  <c r="I127" i="74"/>
  <c r="H127" i="74"/>
  <c r="G127" i="74"/>
  <c r="B127" i="74"/>
  <c r="AP126" i="74"/>
  <c r="AO126" i="74"/>
  <c r="AN126" i="74"/>
  <c r="AM126" i="74"/>
  <c r="AL126" i="74"/>
  <c r="AK126" i="74"/>
  <c r="AJ126" i="74"/>
  <c r="AI126" i="74"/>
  <c r="AH126" i="74"/>
  <c r="AG126" i="74"/>
  <c r="AF126" i="74"/>
  <c r="AE126" i="74"/>
  <c r="AD126" i="74"/>
  <c r="AC126" i="74"/>
  <c r="AB126" i="74"/>
  <c r="AA126" i="74"/>
  <c r="Z126" i="74"/>
  <c r="Y126" i="74"/>
  <c r="X126" i="74"/>
  <c r="W126" i="74"/>
  <c r="V126" i="74"/>
  <c r="U126" i="74"/>
  <c r="T126" i="74"/>
  <c r="S126" i="74"/>
  <c r="R126" i="74"/>
  <c r="Q126" i="74"/>
  <c r="P126" i="74"/>
  <c r="O126" i="74"/>
  <c r="N126" i="74"/>
  <c r="M126" i="74"/>
  <c r="L126" i="74"/>
  <c r="K126" i="74"/>
  <c r="J126" i="74"/>
  <c r="AP125" i="74"/>
  <c r="AO125" i="74"/>
  <c r="AN125" i="74"/>
  <c r="AM125" i="74"/>
  <c r="AL125" i="74"/>
  <c r="AK125" i="74"/>
  <c r="AJ125" i="74"/>
  <c r="AI125" i="74"/>
  <c r="AH125" i="74"/>
  <c r="AG125" i="74"/>
  <c r="AF125" i="74"/>
  <c r="AE125" i="74"/>
  <c r="AD125" i="74"/>
  <c r="AC125" i="74"/>
  <c r="AB125" i="74"/>
  <c r="AA125" i="74"/>
  <c r="Z125" i="74"/>
  <c r="Y125" i="74"/>
  <c r="X125" i="74"/>
  <c r="W125" i="74"/>
  <c r="V125" i="74"/>
  <c r="U125" i="74"/>
  <c r="T125" i="74"/>
  <c r="S125" i="74"/>
  <c r="R125" i="74"/>
  <c r="Q125" i="74"/>
  <c r="P125" i="74"/>
  <c r="O125" i="74"/>
  <c r="F125" i="74"/>
  <c r="D125" i="74"/>
  <c r="AP124" i="74"/>
  <c r="AO124" i="74"/>
  <c r="AN124" i="74"/>
  <c r="AM124" i="74"/>
  <c r="AL124" i="74"/>
  <c r="AK124" i="74"/>
  <c r="AJ124" i="74"/>
  <c r="AI124" i="74"/>
  <c r="AH124" i="74"/>
  <c r="AG124" i="74"/>
  <c r="AF124" i="74"/>
  <c r="AE124" i="74"/>
  <c r="AD124" i="74"/>
  <c r="AC124" i="74"/>
  <c r="AB124" i="74"/>
  <c r="AA124" i="74"/>
  <c r="Z124" i="74"/>
  <c r="Y124" i="74"/>
  <c r="X124" i="74"/>
  <c r="W124" i="74"/>
  <c r="V124" i="74"/>
  <c r="U124" i="74"/>
  <c r="T124" i="74"/>
  <c r="S124" i="74"/>
  <c r="R124" i="74"/>
  <c r="E124" i="74"/>
  <c r="D124" i="74"/>
  <c r="AP123" i="74"/>
  <c r="AO123" i="74"/>
  <c r="AN123" i="74"/>
  <c r="AM123" i="74"/>
  <c r="AL123" i="74"/>
  <c r="AK123" i="74"/>
  <c r="AJ123" i="74"/>
  <c r="AI123" i="74"/>
  <c r="AH123" i="74"/>
  <c r="AG123" i="74"/>
  <c r="AF123" i="74"/>
  <c r="AE123" i="74"/>
  <c r="AD123" i="74"/>
  <c r="AC123" i="74"/>
  <c r="AB123" i="74"/>
  <c r="AA123" i="74"/>
  <c r="Z123" i="74"/>
  <c r="Y123" i="74"/>
  <c r="X123" i="74"/>
  <c r="W123" i="74"/>
  <c r="S123" i="74"/>
  <c r="R123" i="74"/>
  <c r="Q123" i="74"/>
  <c r="AP122" i="74"/>
  <c r="AO122" i="74"/>
  <c r="AN122" i="74"/>
  <c r="AM122" i="74"/>
  <c r="AL122" i="74"/>
  <c r="AK122" i="74"/>
  <c r="AJ122" i="74"/>
  <c r="AI122" i="74"/>
  <c r="AH122" i="74"/>
  <c r="AG122" i="74"/>
  <c r="AF122" i="74"/>
  <c r="AE122" i="74"/>
  <c r="AD122" i="74"/>
  <c r="AC122" i="74"/>
  <c r="AB122" i="74"/>
  <c r="AA122" i="74"/>
  <c r="Z122" i="74"/>
  <c r="Y122" i="74"/>
  <c r="G122" i="74"/>
  <c r="AP121" i="74"/>
  <c r="AO121" i="74"/>
  <c r="AN121" i="74"/>
  <c r="AM121" i="74"/>
  <c r="AL121" i="74"/>
  <c r="AK121" i="74"/>
  <c r="AJ121" i="74"/>
  <c r="AI121" i="74"/>
  <c r="AH121" i="74"/>
  <c r="AG121" i="74"/>
  <c r="AF121" i="74"/>
  <c r="AE121" i="74"/>
  <c r="P121" i="74"/>
  <c r="L121" i="74"/>
  <c r="D121" i="74"/>
  <c r="AP120" i="74"/>
  <c r="AO120" i="74"/>
  <c r="AN120" i="74"/>
  <c r="AM120" i="74"/>
  <c r="AL120" i="74"/>
  <c r="AK120" i="74"/>
  <c r="AJ120" i="74"/>
  <c r="AI120" i="74"/>
  <c r="AD120" i="74"/>
  <c r="Y120" i="74"/>
  <c r="S120" i="74"/>
  <c r="F120" i="74"/>
  <c r="C120" i="74"/>
  <c r="AP119" i="74"/>
  <c r="AO119" i="74"/>
  <c r="AN119" i="74"/>
  <c r="AM119" i="74"/>
  <c r="AD119" i="74"/>
  <c r="V119" i="74"/>
  <c r="U119" i="74"/>
  <c r="F119" i="74"/>
  <c r="E119" i="74"/>
  <c r="D119" i="74"/>
  <c r="C119" i="74"/>
  <c r="B119" i="74"/>
  <c r="B120" i="74" s="1"/>
  <c r="B121" i="74" s="1"/>
  <c r="B122" i="74" s="1"/>
  <c r="B123" i="74" s="1"/>
  <c r="B124" i="74" s="1"/>
  <c r="B125" i="74" s="1"/>
  <c r="B126" i="74" s="1"/>
  <c r="AC118" i="74"/>
  <c r="AB118" i="74"/>
  <c r="T118" i="74"/>
  <c r="S118" i="74"/>
  <c r="D118" i="74"/>
  <c r="F113" i="74"/>
  <c r="D112" i="74"/>
  <c r="I111" i="74"/>
  <c r="B111" i="74"/>
  <c r="B112" i="74" s="1"/>
  <c r="B113" i="74" s="1"/>
  <c r="Q110" i="74"/>
  <c r="P110" i="74"/>
  <c r="O110" i="74"/>
  <c r="S109" i="74"/>
  <c r="K109" i="74"/>
  <c r="J109" i="74"/>
  <c r="S108" i="74"/>
  <c r="R108" i="74"/>
  <c r="Q108" i="74"/>
  <c r="I108" i="74"/>
  <c r="C108" i="74"/>
  <c r="X107" i="74"/>
  <c r="V107" i="74"/>
  <c r="O107" i="74"/>
  <c r="N107" i="74"/>
  <c r="K107" i="74"/>
  <c r="F107" i="74"/>
  <c r="AG106" i="74"/>
  <c r="Y106" i="74"/>
  <c r="X106" i="74"/>
  <c r="O106" i="74"/>
  <c r="N106" i="74"/>
  <c r="L106" i="74"/>
  <c r="G106" i="74"/>
  <c r="F106" i="74"/>
  <c r="AD105" i="74"/>
  <c r="AC105" i="74"/>
  <c r="AB105" i="74"/>
  <c r="S105" i="74"/>
  <c r="L105" i="74"/>
  <c r="K105" i="74"/>
  <c r="B105" i="74"/>
  <c r="B106" i="74" s="1"/>
  <c r="B107" i="74" s="1"/>
  <c r="B108" i="74" s="1"/>
  <c r="B109" i="74" s="1"/>
  <c r="B110" i="74" s="1"/>
  <c r="AO104" i="74"/>
  <c r="AM104" i="74"/>
  <c r="AL104" i="74"/>
  <c r="AG104" i="74"/>
  <c r="AB104" i="74"/>
  <c r="V104" i="74"/>
  <c r="U104" i="74"/>
  <c r="T104" i="74"/>
  <c r="I104" i="74"/>
  <c r="G104" i="74"/>
  <c r="F104" i="74"/>
  <c r="N97" i="74"/>
  <c r="M97" i="74"/>
  <c r="L97" i="74"/>
  <c r="O96" i="74"/>
  <c r="N96" i="74"/>
  <c r="G96" i="74"/>
  <c r="F96" i="74"/>
  <c r="Q95" i="74"/>
  <c r="Z94" i="74"/>
  <c r="S94" i="74"/>
  <c r="R94" i="74"/>
  <c r="Q94" i="74"/>
  <c r="I94" i="74"/>
  <c r="AD93" i="74"/>
  <c r="U93" i="74"/>
  <c r="T93" i="74"/>
  <c r="G93" i="74"/>
  <c r="AG92" i="74"/>
  <c r="AD92" i="74"/>
  <c r="Y92" i="74"/>
  <c r="W92" i="74"/>
  <c r="V92" i="74"/>
  <c r="Q92" i="74"/>
  <c r="N92" i="74"/>
  <c r="G92" i="74"/>
  <c r="F92" i="74"/>
  <c r="E92" i="74"/>
  <c r="AH91" i="74"/>
  <c r="AF91" i="74"/>
  <c r="AD91" i="74"/>
  <c r="P91" i="74"/>
  <c r="N91" i="74"/>
  <c r="M91" i="74"/>
  <c r="K91" i="74"/>
  <c r="C91" i="74"/>
  <c r="AL90" i="74"/>
  <c r="AK90" i="74"/>
  <c r="AI90" i="74"/>
  <c r="AA90" i="74"/>
  <c r="Y90" i="74"/>
  <c r="S90" i="74"/>
  <c r="O90" i="74"/>
  <c r="G90" i="74"/>
  <c r="F85" i="74"/>
  <c r="E85" i="74"/>
  <c r="D85" i="74"/>
  <c r="C85" i="74"/>
  <c r="C113" i="74" s="1"/>
  <c r="J84" i="74"/>
  <c r="I84" i="74"/>
  <c r="H84" i="74"/>
  <c r="G84" i="74"/>
  <c r="F84" i="74"/>
  <c r="E84" i="74"/>
  <c r="E112" i="74" s="1"/>
  <c r="D84" i="74"/>
  <c r="C84" i="74"/>
  <c r="C112" i="74" s="1"/>
  <c r="N83" i="74"/>
  <c r="M83" i="74"/>
  <c r="L83" i="74"/>
  <c r="K83" i="74"/>
  <c r="J83" i="74"/>
  <c r="J111" i="74" s="1"/>
  <c r="I83" i="74"/>
  <c r="I97" i="74" s="1"/>
  <c r="H83" i="74"/>
  <c r="G83" i="74"/>
  <c r="F83" i="74"/>
  <c r="E83" i="74"/>
  <c r="D83" i="74"/>
  <c r="C83" i="74"/>
  <c r="B83" i="74"/>
  <c r="B84" i="74" s="1"/>
  <c r="B85" i="74" s="1"/>
  <c r="R82" i="74"/>
  <c r="Q82" i="74"/>
  <c r="Q96" i="74" s="1"/>
  <c r="P82" i="74"/>
  <c r="O82" i="74"/>
  <c r="N82" i="74"/>
  <c r="M82" i="74"/>
  <c r="L82" i="74"/>
  <c r="K82" i="74"/>
  <c r="K110" i="74" s="1"/>
  <c r="J82" i="74"/>
  <c r="J110" i="74" s="1"/>
  <c r="I82" i="74"/>
  <c r="H82" i="74"/>
  <c r="G82" i="74"/>
  <c r="F82" i="74"/>
  <c r="E82" i="74"/>
  <c r="D82" i="74"/>
  <c r="C82" i="74"/>
  <c r="C110" i="74" s="1"/>
  <c r="B82" i="74"/>
  <c r="V81" i="74"/>
  <c r="V109" i="74" s="1"/>
  <c r="U81" i="74"/>
  <c r="T81" i="74"/>
  <c r="S81" i="74"/>
  <c r="R81" i="74"/>
  <c r="Q81" i="74"/>
  <c r="P81" i="74"/>
  <c r="P109" i="74" s="1"/>
  <c r="O81" i="74"/>
  <c r="O109" i="74" s="1"/>
  <c r="N81" i="74"/>
  <c r="M81" i="74"/>
  <c r="L81" i="74"/>
  <c r="K81" i="74"/>
  <c r="J81" i="74"/>
  <c r="I81" i="74"/>
  <c r="H81" i="74"/>
  <c r="G81" i="74"/>
  <c r="G109" i="74" s="1"/>
  <c r="F81" i="74"/>
  <c r="E81" i="74"/>
  <c r="D81" i="74"/>
  <c r="C81" i="74"/>
  <c r="Z80" i="74"/>
  <c r="Y80" i="74"/>
  <c r="Y108" i="74" s="1"/>
  <c r="X80" i="74"/>
  <c r="X108" i="74" s="1"/>
  <c r="W80" i="74"/>
  <c r="W108" i="74" s="1"/>
  <c r="V80" i="74"/>
  <c r="V108" i="74" s="1"/>
  <c r="U80" i="74"/>
  <c r="T80" i="74"/>
  <c r="S80" i="74"/>
  <c r="R80" i="74"/>
  <c r="Q80" i="74"/>
  <c r="P80" i="74"/>
  <c r="O80" i="74"/>
  <c r="O108" i="74" s="1"/>
  <c r="N80" i="74"/>
  <c r="N108" i="74" s="1"/>
  <c r="M80" i="74"/>
  <c r="L80" i="74"/>
  <c r="K80" i="74"/>
  <c r="J80" i="74"/>
  <c r="J108" i="74" s="1"/>
  <c r="I80" i="74"/>
  <c r="H80" i="74"/>
  <c r="G80" i="74"/>
  <c r="G108" i="74" s="1"/>
  <c r="F80" i="74"/>
  <c r="F108" i="74" s="1"/>
  <c r="E80" i="74"/>
  <c r="D80" i="74"/>
  <c r="C80" i="74"/>
  <c r="B80" i="74"/>
  <c r="B81" i="74" s="1"/>
  <c r="AD79" i="74"/>
  <c r="AD107" i="74" s="1"/>
  <c r="AC79" i="74"/>
  <c r="AB79" i="74"/>
  <c r="AA79" i="74"/>
  <c r="AA107" i="74" s="1"/>
  <c r="Z79" i="74"/>
  <c r="Y79" i="74"/>
  <c r="X79" i="74"/>
  <c r="W79" i="74"/>
  <c r="W107" i="74" s="1"/>
  <c r="V79" i="74"/>
  <c r="U79" i="74"/>
  <c r="U107" i="74" s="1"/>
  <c r="T79" i="74"/>
  <c r="S79" i="74"/>
  <c r="R79" i="74"/>
  <c r="Q79" i="74"/>
  <c r="P79" i="74"/>
  <c r="O79" i="74"/>
  <c r="N79" i="74"/>
  <c r="M79" i="74"/>
  <c r="M121" i="74" s="1"/>
  <c r="L79" i="74"/>
  <c r="K79" i="74"/>
  <c r="J79" i="74"/>
  <c r="I79" i="74"/>
  <c r="H79" i="74"/>
  <c r="G79" i="74"/>
  <c r="F79" i="74"/>
  <c r="E79" i="74"/>
  <c r="E107" i="74" s="1"/>
  <c r="D79" i="74"/>
  <c r="D107" i="74" s="1"/>
  <c r="C79" i="74"/>
  <c r="AH78" i="74"/>
  <c r="AG78" i="74"/>
  <c r="AF78" i="74"/>
  <c r="AE78" i="74"/>
  <c r="AE106" i="74" s="1"/>
  <c r="AD78" i="74"/>
  <c r="AD106" i="74" s="1"/>
  <c r="AC78" i="74"/>
  <c r="AC106" i="74" s="1"/>
  <c r="AB78" i="74"/>
  <c r="AA78" i="74"/>
  <c r="Z78" i="74"/>
  <c r="Y78" i="74"/>
  <c r="X78" i="74"/>
  <c r="W78" i="74"/>
  <c r="W106" i="74" s="1"/>
  <c r="V78" i="74"/>
  <c r="V106" i="74" s="1"/>
  <c r="U78" i="74"/>
  <c r="T78" i="74"/>
  <c r="S78" i="74"/>
  <c r="R78" i="74"/>
  <c r="Q78" i="74"/>
  <c r="P78" i="74"/>
  <c r="O78" i="74"/>
  <c r="O92" i="74" s="1"/>
  <c r="N78" i="74"/>
  <c r="M78" i="74"/>
  <c r="L78" i="74"/>
  <c r="K78" i="74"/>
  <c r="J78" i="74"/>
  <c r="I78" i="74"/>
  <c r="I106" i="74" s="1"/>
  <c r="H78" i="74"/>
  <c r="G78" i="74"/>
  <c r="F78" i="74"/>
  <c r="E78" i="74"/>
  <c r="E106" i="74" s="1"/>
  <c r="D78" i="74"/>
  <c r="C78" i="74"/>
  <c r="AL77" i="74"/>
  <c r="AK77" i="74"/>
  <c r="AK105" i="74" s="1"/>
  <c r="AJ77" i="74"/>
  <c r="AJ105" i="74" s="1"/>
  <c r="AI77" i="74"/>
  <c r="AI105" i="74" s="1"/>
  <c r="AH77" i="74"/>
  <c r="AH105" i="74" s="1"/>
  <c r="AG77" i="74"/>
  <c r="AG105" i="74" s="1"/>
  <c r="AF77" i="74"/>
  <c r="AE77" i="74"/>
  <c r="AD77" i="74"/>
  <c r="AC77" i="74"/>
  <c r="AB77" i="74"/>
  <c r="AA77" i="74"/>
  <c r="AA105" i="74" s="1"/>
  <c r="Z77" i="74"/>
  <c r="Z105" i="74" s="1"/>
  <c r="Y77" i="74"/>
  <c r="Y105" i="74" s="1"/>
  <c r="X77" i="74"/>
  <c r="W77" i="74"/>
  <c r="V77" i="74"/>
  <c r="U77" i="74"/>
  <c r="T77" i="74"/>
  <c r="T105" i="74" s="1"/>
  <c r="S77" i="74"/>
  <c r="R77" i="74"/>
  <c r="R105" i="74" s="1"/>
  <c r="Q77" i="74"/>
  <c r="Q105" i="74" s="1"/>
  <c r="P77" i="74"/>
  <c r="O77" i="74"/>
  <c r="N77" i="74"/>
  <c r="N105" i="74" s="1"/>
  <c r="M77" i="74"/>
  <c r="M105" i="74" s="1"/>
  <c r="L77" i="74"/>
  <c r="K77" i="74"/>
  <c r="J77" i="74"/>
  <c r="J105" i="74" s="1"/>
  <c r="I77" i="74"/>
  <c r="I105" i="74" s="1"/>
  <c r="H77" i="74"/>
  <c r="G77" i="74"/>
  <c r="F77" i="74"/>
  <c r="E77" i="74"/>
  <c r="E105" i="74" s="1"/>
  <c r="D77" i="74"/>
  <c r="D105" i="74" s="1"/>
  <c r="C77" i="74"/>
  <c r="C105" i="74" s="1"/>
  <c r="B77" i="74"/>
  <c r="B78" i="74" s="1"/>
  <c r="B79" i="74" s="1"/>
  <c r="AP76" i="74"/>
  <c r="AP104" i="74" s="1"/>
  <c r="AO76" i="74"/>
  <c r="AN76" i="74"/>
  <c r="AM76" i="74"/>
  <c r="AL76" i="74"/>
  <c r="AK76" i="74"/>
  <c r="AK104" i="74" s="1"/>
  <c r="AJ76" i="74"/>
  <c r="AJ104" i="74" s="1"/>
  <c r="AI76" i="74"/>
  <c r="AI104" i="74" s="1"/>
  <c r="AH76" i="74"/>
  <c r="AH104" i="74" s="1"/>
  <c r="AG76" i="74"/>
  <c r="AF76" i="74"/>
  <c r="AE76" i="74"/>
  <c r="AD76" i="74"/>
  <c r="AC76" i="74"/>
  <c r="AC104" i="74" s="1"/>
  <c r="AB76" i="74"/>
  <c r="AA76" i="74"/>
  <c r="AA104" i="74" s="1"/>
  <c r="Z76" i="74"/>
  <c r="Z104" i="74" s="1"/>
  <c r="Y76" i="74"/>
  <c r="X76" i="74"/>
  <c r="W76" i="74"/>
  <c r="W104" i="74" s="1"/>
  <c r="V76" i="74"/>
  <c r="U76" i="74"/>
  <c r="T76" i="74"/>
  <c r="S76" i="74"/>
  <c r="S104" i="74" s="1"/>
  <c r="R76" i="74"/>
  <c r="R104" i="74" s="1"/>
  <c r="Q76" i="74"/>
  <c r="P76" i="74"/>
  <c r="O76" i="74"/>
  <c r="O104" i="74" s="1"/>
  <c r="N76" i="74"/>
  <c r="N104" i="74" s="1"/>
  <c r="M76" i="74"/>
  <c r="M104" i="74" s="1"/>
  <c r="L76" i="74"/>
  <c r="L104" i="74" s="1"/>
  <c r="K76" i="74"/>
  <c r="K104" i="74" s="1"/>
  <c r="J76" i="74"/>
  <c r="J104" i="74" s="1"/>
  <c r="I76" i="74"/>
  <c r="H76" i="74"/>
  <c r="G76" i="74"/>
  <c r="F76" i="74"/>
  <c r="E76" i="74"/>
  <c r="E104" i="74" s="1"/>
  <c r="D76" i="74"/>
  <c r="D104" i="74" s="1"/>
  <c r="C76" i="74"/>
  <c r="C104" i="74" s="1"/>
  <c r="F71" i="74"/>
  <c r="E71" i="74"/>
  <c r="E127" i="74" s="1"/>
  <c r="D71" i="74"/>
  <c r="C71" i="74"/>
  <c r="J70" i="74"/>
  <c r="J98" i="74" s="1"/>
  <c r="I70" i="74"/>
  <c r="I98" i="74" s="1"/>
  <c r="H70" i="74"/>
  <c r="H126" i="74" s="1"/>
  <c r="G70" i="74"/>
  <c r="F70" i="74"/>
  <c r="E70" i="74"/>
  <c r="D70" i="74"/>
  <c r="C70" i="74"/>
  <c r="N69" i="74"/>
  <c r="M69" i="74"/>
  <c r="M125" i="74" s="1"/>
  <c r="L69" i="74"/>
  <c r="L125" i="74" s="1"/>
  <c r="K69" i="74"/>
  <c r="J69" i="74"/>
  <c r="I69" i="74"/>
  <c r="H69" i="74"/>
  <c r="G69" i="74"/>
  <c r="F69" i="74"/>
  <c r="E69" i="74"/>
  <c r="D69" i="74"/>
  <c r="D97" i="74" s="1"/>
  <c r="C69" i="74"/>
  <c r="R68" i="74"/>
  <c r="Q68" i="74"/>
  <c r="P68" i="74"/>
  <c r="O68" i="74"/>
  <c r="O124" i="74" s="1"/>
  <c r="N68" i="74"/>
  <c r="N124" i="74" s="1"/>
  <c r="M68" i="74"/>
  <c r="L68" i="74"/>
  <c r="K68" i="74"/>
  <c r="J68" i="74"/>
  <c r="J96" i="74" s="1"/>
  <c r="I68" i="74"/>
  <c r="H68" i="74"/>
  <c r="G68" i="74"/>
  <c r="F68" i="74"/>
  <c r="F124" i="74" s="1"/>
  <c r="E68" i="74"/>
  <c r="E96" i="74" s="1"/>
  <c r="D68" i="74"/>
  <c r="D96" i="74" s="1"/>
  <c r="C68" i="74"/>
  <c r="V67" i="74"/>
  <c r="U67" i="74"/>
  <c r="T67" i="74"/>
  <c r="T109" i="74" s="1"/>
  <c r="S67" i="74"/>
  <c r="S95" i="74" s="1"/>
  <c r="R67" i="74"/>
  <c r="R95" i="74" s="1"/>
  <c r="Q67" i="74"/>
  <c r="P67" i="74"/>
  <c r="O67" i="74"/>
  <c r="N67" i="74"/>
  <c r="M67" i="74"/>
  <c r="M123" i="74" s="1"/>
  <c r="L67" i="74"/>
  <c r="K67" i="74"/>
  <c r="J67" i="74"/>
  <c r="J95" i="74" s="1"/>
  <c r="I67" i="74"/>
  <c r="H67" i="74"/>
  <c r="G67" i="74"/>
  <c r="G123" i="74" s="1"/>
  <c r="F67" i="74"/>
  <c r="E67" i="74"/>
  <c r="D67" i="74"/>
  <c r="C67" i="74"/>
  <c r="Z66" i="74"/>
  <c r="Y66" i="74"/>
  <c r="Y94" i="74" s="1"/>
  <c r="X66" i="74"/>
  <c r="W66" i="74"/>
  <c r="V66" i="74"/>
  <c r="U66" i="74"/>
  <c r="T66" i="74"/>
  <c r="S66" i="74"/>
  <c r="S122" i="74" s="1"/>
  <c r="R66" i="74"/>
  <c r="R122" i="74" s="1"/>
  <c r="Q66" i="74"/>
  <c r="Q122" i="74" s="1"/>
  <c r="P66" i="74"/>
  <c r="O66" i="74"/>
  <c r="O94" i="74" s="1"/>
  <c r="N66" i="74"/>
  <c r="M66" i="74"/>
  <c r="L66" i="74"/>
  <c r="K66" i="74"/>
  <c r="K122" i="74" s="1"/>
  <c r="J66" i="74"/>
  <c r="J122" i="74" s="1"/>
  <c r="I66" i="74"/>
  <c r="H66" i="74"/>
  <c r="G66" i="74"/>
  <c r="F66" i="74"/>
  <c r="E66" i="74"/>
  <c r="D66" i="74"/>
  <c r="C66" i="74"/>
  <c r="AD65" i="74"/>
  <c r="AC65" i="74"/>
  <c r="AB65" i="74"/>
  <c r="AA65" i="74"/>
  <c r="Z65" i="74"/>
  <c r="Y65" i="74"/>
  <c r="X65" i="74"/>
  <c r="W65" i="74"/>
  <c r="V65" i="74"/>
  <c r="V93" i="74" s="1"/>
  <c r="U65" i="74"/>
  <c r="T65" i="74"/>
  <c r="S65" i="74"/>
  <c r="S93" i="74" s="1"/>
  <c r="R65" i="74"/>
  <c r="Q65" i="74"/>
  <c r="Q121" i="74" s="1"/>
  <c r="P65" i="74"/>
  <c r="P93" i="74" s="1"/>
  <c r="O65" i="74"/>
  <c r="N65" i="74"/>
  <c r="N93" i="74" s="1"/>
  <c r="M65" i="74"/>
  <c r="L65" i="74"/>
  <c r="K65" i="74"/>
  <c r="J65" i="74"/>
  <c r="I65" i="74"/>
  <c r="H65" i="74"/>
  <c r="G65" i="74"/>
  <c r="G121" i="74" s="1"/>
  <c r="F65" i="74"/>
  <c r="E65" i="74"/>
  <c r="D65" i="74"/>
  <c r="D93" i="74" s="1"/>
  <c r="C65" i="74"/>
  <c r="AH64" i="74"/>
  <c r="AH120" i="74" s="1"/>
  <c r="AG64" i="74"/>
  <c r="AG120" i="74" s="1"/>
  <c r="AF64" i="74"/>
  <c r="AE64" i="74"/>
  <c r="AD64" i="74"/>
  <c r="AC64" i="74"/>
  <c r="AB64" i="74"/>
  <c r="AA64" i="74"/>
  <c r="AA106" i="74" s="1"/>
  <c r="Z64" i="74"/>
  <c r="Y64" i="74"/>
  <c r="X64" i="74"/>
  <c r="W64" i="74"/>
  <c r="V64" i="74"/>
  <c r="U64" i="74"/>
  <c r="T64" i="74"/>
  <c r="S64" i="74"/>
  <c r="R64" i="74"/>
  <c r="Q64" i="74"/>
  <c r="Q120" i="74" s="1"/>
  <c r="P64" i="74"/>
  <c r="P106" i="74" s="1"/>
  <c r="O64" i="74"/>
  <c r="N64" i="74"/>
  <c r="M64" i="74"/>
  <c r="L64" i="74"/>
  <c r="L120" i="74" s="1"/>
  <c r="K64" i="74"/>
  <c r="J64" i="74"/>
  <c r="I64" i="74"/>
  <c r="I92" i="74" s="1"/>
  <c r="H64" i="74"/>
  <c r="H92" i="74" s="1"/>
  <c r="G64" i="74"/>
  <c r="F64" i="74"/>
  <c r="E64" i="74"/>
  <c r="D64" i="74"/>
  <c r="C64" i="74"/>
  <c r="B64" i="74"/>
  <c r="B65" i="74" s="1"/>
  <c r="B66" i="74" s="1"/>
  <c r="B67" i="74" s="1"/>
  <c r="B68" i="74" s="1"/>
  <c r="B69" i="74" s="1"/>
  <c r="B70" i="74" s="1"/>
  <c r="B71" i="74" s="1"/>
  <c r="AL63" i="74"/>
  <c r="AL105" i="74" s="1"/>
  <c r="AK63" i="74"/>
  <c r="AJ63" i="74"/>
  <c r="AI63" i="74"/>
  <c r="AI91" i="74" s="1"/>
  <c r="AH63" i="74"/>
  <c r="AG63" i="74"/>
  <c r="AF63" i="74"/>
  <c r="AF119" i="74" s="1"/>
  <c r="AE63" i="74"/>
  <c r="AE119" i="74" s="1"/>
  <c r="AD63" i="74"/>
  <c r="AC63" i="74"/>
  <c r="AB63" i="74"/>
  <c r="AA63" i="74"/>
  <c r="AA119" i="74" s="1"/>
  <c r="Z63" i="74"/>
  <c r="Y63" i="74"/>
  <c r="X63" i="74"/>
  <c r="W63" i="74"/>
  <c r="V63" i="74"/>
  <c r="V105" i="74" s="1"/>
  <c r="U63" i="74"/>
  <c r="U105" i="74" s="1"/>
  <c r="T63" i="74"/>
  <c r="S63" i="74"/>
  <c r="R63" i="74"/>
  <c r="R91" i="74" s="1"/>
  <c r="Q63" i="74"/>
  <c r="P63" i="74"/>
  <c r="O63" i="74"/>
  <c r="N63" i="74"/>
  <c r="N119" i="74" s="1"/>
  <c r="M63" i="74"/>
  <c r="M119" i="74" s="1"/>
  <c r="L63" i="74"/>
  <c r="L119" i="74" s="1"/>
  <c r="K63" i="74"/>
  <c r="J63" i="74"/>
  <c r="I63" i="74"/>
  <c r="H63" i="74"/>
  <c r="G63" i="74"/>
  <c r="F63" i="74"/>
  <c r="F105" i="74" s="1"/>
  <c r="E63" i="74"/>
  <c r="E91" i="74" s="1"/>
  <c r="D63" i="74"/>
  <c r="C63" i="74"/>
  <c r="B63" i="74"/>
  <c r="AP62" i="74"/>
  <c r="AO62" i="74"/>
  <c r="AN62" i="74"/>
  <c r="AM62" i="74"/>
  <c r="AL62" i="74"/>
  <c r="AL118" i="74" s="1"/>
  <c r="AK62" i="74"/>
  <c r="AK118" i="74" s="1"/>
  <c r="AJ62" i="74"/>
  <c r="AI62" i="74"/>
  <c r="AH62" i="74"/>
  <c r="AG62" i="74"/>
  <c r="AF62" i="74"/>
  <c r="AE62" i="74"/>
  <c r="AE90" i="74" s="1"/>
  <c r="AD62" i="74"/>
  <c r="AC62" i="74"/>
  <c r="AB62" i="74"/>
  <c r="AA62" i="74"/>
  <c r="AA118" i="74" s="1"/>
  <c r="Z62" i="74"/>
  <c r="Y62" i="74"/>
  <c r="X62" i="74"/>
  <c r="X118" i="74" s="1"/>
  <c r="W62" i="74"/>
  <c r="V62" i="74"/>
  <c r="U62" i="74"/>
  <c r="U90" i="74" s="1"/>
  <c r="T62" i="74"/>
  <c r="S62" i="74"/>
  <c r="R62" i="74"/>
  <c r="Q62" i="74"/>
  <c r="P62" i="74"/>
  <c r="O62" i="74"/>
  <c r="O118" i="74" s="1"/>
  <c r="N62" i="74"/>
  <c r="M62" i="74"/>
  <c r="M90" i="74" s="1"/>
  <c r="L62" i="74"/>
  <c r="K62" i="74"/>
  <c r="K118" i="74" s="1"/>
  <c r="J62" i="74"/>
  <c r="J90" i="74" s="1"/>
  <c r="I62" i="74"/>
  <c r="I118" i="74" s="1"/>
  <c r="H62" i="74"/>
  <c r="G62" i="74"/>
  <c r="G118" i="74" s="1"/>
  <c r="F62" i="74"/>
  <c r="F118" i="74" s="1"/>
  <c r="E62" i="74"/>
  <c r="D62" i="74"/>
  <c r="C62" i="74"/>
  <c r="F57" i="74"/>
  <c r="E57" i="74"/>
  <c r="D57" i="74"/>
  <c r="C57" i="74"/>
  <c r="J56" i="74"/>
  <c r="I56" i="74"/>
  <c r="H56" i="74"/>
  <c r="G56" i="74"/>
  <c r="F56" i="74"/>
  <c r="E56" i="74"/>
  <c r="D56" i="74"/>
  <c r="C56" i="74"/>
  <c r="N55" i="74"/>
  <c r="M55" i="74"/>
  <c r="L55" i="74"/>
  <c r="K55" i="74"/>
  <c r="J55" i="74"/>
  <c r="I55" i="74"/>
  <c r="H55" i="74"/>
  <c r="G55" i="74"/>
  <c r="F55" i="74"/>
  <c r="E55" i="74"/>
  <c r="D55" i="74"/>
  <c r="C55" i="74"/>
  <c r="R54" i="74"/>
  <c r="Q54" i="74"/>
  <c r="P54" i="74"/>
  <c r="O54" i="74"/>
  <c r="N54" i="74"/>
  <c r="M54" i="74"/>
  <c r="L54" i="74"/>
  <c r="K54" i="74"/>
  <c r="J54" i="74"/>
  <c r="I54" i="74"/>
  <c r="H54" i="74"/>
  <c r="G54" i="74"/>
  <c r="F54" i="74"/>
  <c r="E54" i="74"/>
  <c r="D54" i="74"/>
  <c r="C54" i="74"/>
  <c r="V53" i="74"/>
  <c r="U53" i="74"/>
  <c r="T53" i="74"/>
  <c r="S53" i="74"/>
  <c r="R53" i="74"/>
  <c r="Q53" i="74"/>
  <c r="P53" i="74"/>
  <c r="O53" i="74"/>
  <c r="N53" i="74"/>
  <c r="M53" i="74"/>
  <c r="L53" i="74"/>
  <c r="K53" i="74"/>
  <c r="J53" i="74"/>
  <c r="I53" i="74"/>
  <c r="H53" i="74"/>
  <c r="G53" i="74"/>
  <c r="F53" i="74"/>
  <c r="E53" i="74"/>
  <c r="D53" i="74"/>
  <c r="C53" i="74"/>
  <c r="Z52" i="74"/>
  <c r="Y52" i="74"/>
  <c r="X52" i="74"/>
  <c r="W52" i="74"/>
  <c r="V52" i="74"/>
  <c r="U52" i="74"/>
  <c r="T52" i="74"/>
  <c r="S52" i="74"/>
  <c r="R52" i="74"/>
  <c r="Q52" i="74"/>
  <c r="P52" i="74"/>
  <c r="O52" i="74"/>
  <c r="N52" i="74"/>
  <c r="M52" i="74"/>
  <c r="L52" i="74"/>
  <c r="K52" i="74"/>
  <c r="J52" i="74"/>
  <c r="I52" i="74"/>
  <c r="H52" i="74"/>
  <c r="G52" i="74"/>
  <c r="F52" i="74"/>
  <c r="E52" i="74"/>
  <c r="D52" i="74"/>
  <c r="C52" i="74"/>
  <c r="AD51" i="74"/>
  <c r="AC51" i="74"/>
  <c r="AB51" i="74"/>
  <c r="AA51" i="74"/>
  <c r="Z51" i="74"/>
  <c r="Y51" i="74"/>
  <c r="X51" i="74"/>
  <c r="W51" i="74"/>
  <c r="V51" i="74"/>
  <c r="U51" i="74"/>
  <c r="T51" i="74"/>
  <c r="S51" i="74"/>
  <c r="R51" i="74"/>
  <c r="Q51" i="74"/>
  <c r="P51" i="74"/>
  <c r="O51" i="74"/>
  <c r="N51" i="74"/>
  <c r="M51" i="74"/>
  <c r="L51" i="74"/>
  <c r="K51" i="74"/>
  <c r="J51" i="74"/>
  <c r="I51" i="74"/>
  <c r="H51" i="74"/>
  <c r="G51" i="74"/>
  <c r="F51" i="74"/>
  <c r="E51" i="74"/>
  <c r="D51" i="74"/>
  <c r="C51" i="74"/>
  <c r="AH50" i="74"/>
  <c r="AG50" i="74"/>
  <c r="AF50" i="74"/>
  <c r="AE50" i="74"/>
  <c r="AD50" i="74"/>
  <c r="AC50" i="74"/>
  <c r="AB50" i="74"/>
  <c r="AA50" i="74"/>
  <c r="Z50" i="74"/>
  <c r="Y50" i="74"/>
  <c r="X50" i="74"/>
  <c r="W50" i="74"/>
  <c r="V50" i="74"/>
  <c r="U50" i="74"/>
  <c r="T50" i="74"/>
  <c r="S50" i="74"/>
  <c r="R50" i="74"/>
  <c r="Q50" i="74"/>
  <c r="P50" i="74"/>
  <c r="O50" i="74"/>
  <c r="N50" i="74"/>
  <c r="M50" i="74"/>
  <c r="L50" i="74"/>
  <c r="K50" i="74"/>
  <c r="J50" i="74"/>
  <c r="I50" i="74"/>
  <c r="H50" i="74"/>
  <c r="G50" i="74"/>
  <c r="F50" i="74"/>
  <c r="E50" i="74"/>
  <c r="D50" i="74"/>
  <c r="C50" i="74"/>
  <c r="AL49" i="74"/>
  <c r="AK49" i="74"/>
  <c r="AJ49" i="74"/>
  <c r="AI49" i="74"/>
  <c r="AH49" i="74"/>
  <c r="AG49" i="74"/>
  <c r="AF49" i="74"/>
  <c r="AE49" i="74"/>
  <c r="AD49" i="74"/>
  <c r="AC49" i="74"/>
  <c r="AB49" i="74"/>
  <c r="AA49" i="74"/>
  <c r="Z49" i="74"/>
  <c r="Y49" i="74"/>
  <c r="X49" i="74"/>
  <c r="W49" i="74"/>
  <c r="V49" i="74"/>
  <c r="U49" i="74"/>
  <c r="T49" i="74"/>
  <c r="S49" i="74"/>
  <c r="R49" i="74"/>
  <c r="Q49" i="74"/>
  <c r="P49" i="74"/>
  <c r="O49" i="74"/>
  <c r="N49" i="74"/>
  <c r="M49" i="74"/>
  <c r="L49" i="74"/>
  <c r="K49" i="74"/>
  <c r="J49" i="74"/>
  <c r="I49" i="74"/>
  <c r="H49" i="74"/>
  <c r="G49" i="74"/>
  <c r="F49" i="74"/>
  <c r="E49" i="74"/>
  <c r="D49" i="74"/>
  <c r="C49" i="74"/>
  <c r="B49" i="74"/>
  <c r="B50" i="74" s="1"/>
  <c r="B51" i="74" s="1"/>
  <c r="B52" i="74" s="1"/>
  <c r="B53" i="74" s="1"/>
  <c r="B54" i="74" s="1"/>
  <c r="B55" i="74" s="1"/>
  <c r="B56" i="74" s="1"/>
  <c r="B57" i="74" s="1"/>
  <c r="AP48" i="74"/>
  <c r="AO48" i="74"/>
  <c r="AN48" i="74"/>
  <c r="AM48" i="74"/>
  <c r="AL48" i="74"/>
  <c r="AK48" i="74"/>
  <c r="AJ48" i="74"/>
  <c r="AI48" i="74"/>
  <c r="AH48" i="74"/>
  <c r="AG48" i="74"/>
  <c r="AF48" i="74"/>
  <c r="AE48" i="74"/>
  <c r="AD48" i="74"/>
  <c r="AC48" i="74"/>
  <c r="AB48" i="74"/>
  <c r="AA48" i="74"/>
  <c r="Z48" i="74"/>
  <c r="Y48" i="74"/>
  <c r="X48" i="74"/>
  <c r="W48" i="74"/>
  <c r="V48" i="74"/>
  <c r="U48" i="74"/>
  <c r="T48" i="74"/>
  <c r="S48" i="74"/>
  <c r="R48" i="74"/>
  <c r="Q48" i="74"/>
  <c r="P48" i="74"/>
  <c r="O48" i="74"/>
  <c r="N48" i="74"/>
  <c r="M48" i="74"/>
  <c r="L48" i="74"/>
  <c r="K48" i="74"/>
  <c r="J48" i="74"/>
  <c r="I48" i="74"/>
  <c r="H48" i="74"/>
  <c r="G48" i="74"/>
  <c r="F48" i="74"/>
  <c r="E48" i="74"/>
  <c r="D48" i="74"/>
  <c r="C48" i="74"/>
  <c r="AP127" i="75"/>
  <c r="AO127" i="75"/>
  <c r="AN127" i="75"/>
  <c r="AM127" i="75"/>
  <c r="AL127" i="75"/>
  <c r="AK127" i="75"/>
  <c r="AJ127" i="75"/>
  <c r="AI127" i="75"/>
  <c r="AH127" i="75"/>
  <c r="AG127" i="75"/>
  <c r="AF127" i="75"/>
  <c r="AE127" i="75"/>
  <c r="AD127" i="75"/>
  <c r="AC127" i="75"/>
  <c r="AB127" i="75"/>
  <c r="AA127" i="75"/>
  <c r="Z127" i="75"/>
  <c r="Y127" i="75"/>
  <c r="X127" i="75"/>
  <c r="W127" i="75"/>
  <c r="V127" i="75"/>
  <c r="U127" i="75"/>
  <c r="T127" i="75"/>
  <c r="S127" i="75"/>
  <c r="R127" i="75"/>
  <c r="Q127" i="75"/>
  <c r="P127" i="75"/>
  <c r="O127" i="75"/>
  <c r="N127" i="75"/>
  <c r="M127" i="75"/>
  <c r="L127" i="75"/>
  <c r="K127" i="75"/>
  <c r="J127" i="75"/>
  <c r="I127" i="75"/>
  <c r="H127" i="75"/>
  <c r="G127" i="75"/>
  <c r="F127" i="75"/>
  <c r="AP126" i="75"/>
  <c r="AO126" i="75"/>
  <c r="AN126" i="75"/>
  <c r="AM126" i="75"/>
  <c r="AL126" i="75"/>
  <c r="AK126" i="75"/>
  <c r="AJ126" i="75"/>
  <c r="AI126" i="75"/>
  <c r="AH126" i="75"/>
  <c r="AG126" i="75"/>
  <c r="AF126" i="75"/>
  <c r="AE126" i="75"/>
  <c r="AD126" i="75"/>
  <c r="AC126" i="75"/>
  <c r="AB126" i="75"/>
  <c r="AA126" i="75"/>
  <c r="Z126" i="75"/>
  <c r="Y126" i="75"/>
  <c r="X126" i="75"/>
  <c r="W126" i="75"/>
  <c r="V126" i="75"/>
  <c r="U126" i="75"/>
  <c r="T126" i="75"/>
  <c r="S126" i="75"/>
  <c r="R126" i="75"/>
  <c r="Q126" i="75"/>
  <c r="P126" i="75"/>
  <c r="O126" i="75"/>
  <c r="N126" i="75"/>
  <c r="M126" i="75"/>
  <c r="L126" i="75"/>
  <c r="K126" i="75"/>
  <c r="AP125" i="75"/>
  <c r="AO125" i="75"/>
  <c r="AN125" i="75"/>
  <c r="AM125" i="75"/>
  <c r="AL125" i="75"/>
  <c r="AK125" i="75"/>
  <c r="AJ125" i="75"/>
  <c r="AI125" i="75"/>
  <c r="AH125" i="75"/>
  <c r="AG125" i="75"/>
  <c r="AF125" i="75"/>
  <c r="AE125" i="75"/>
  <c r="AD125" i="75"/>
  <c r="AC125" i="75"/>
  <c r="AB125" i="75"/>
  <c r="AA125" i="75"/>
  <c r="Z125" i="75"/>
  <c r="Y125" i="75"/>
  <c r="X125" i="75"/>
  <c r="W125" i="75"/>
  <c r="V125" i="75"/>
  <c r="U125" i="75"/>
  <c r="T125" i="75"/>
  <c r="S125" i="75"/>
  <c r="R125" i="75"/>
  <c r="Q125" i="75"/>
  <c r="P125" i="75"/>
  <c r="O125" i="75"/>
  <c r="G125" i="75"/>
  <c r="E125" i="75"/>
  <c r="AP124" i="75"/>
  <c r="AO124" i="75"/>
  <c r="AN124" i="75"/>
  <c r="AM124" i="75"/>
  <c r="AL124" i="75"/>
  <c r="AK124" i="75"/>
  <c r="AJ124" i="75"/>
  <c r="AI124" i="75"/>
  <c r="AH124" i="75"/>
  <c r="AG124" i="75"/>
  <c r="AF124" i="75"/>
  <c r="AE124" i="75"/>
  <c r="AD124" i="75"/>
  <c r="AC124" i="75"/>
  <c r="AB124" i="75"/>
  <c r="AA124" i="75"/>
  <c r="Z124" i="75"/>
  <c r="Y124" i="75"/>
  <c r="X124" i="75"/>
  <c r="W124" i="75"/>
  <c r="V124" i="75"/>
  <c r="U124" i="75"/>
  <c r="T124" i="75"/>
  <c r="S124" i="75"/>
  <c r="H124" i="75"/>
  <c r="G124" i="75"/>
  <c r="AP123" i="75"/>
  <c r="AO123" i="75"/>
  <c r="AN123" i="75"/>
  <c r="AM123" i="75"/>
  <c r="AL123" i="75"/>
  <c r="AK123" i="75"/>
  <c r="AJ123" i="75"/>
  <c r="AI123" i="75"/>
  <c r="AH123" i="75"/>
  <c r="AG123" i="75"/>
  <c r="AF123" i="75"/>
  <c r="AE123" i="75"/>
  <c r="AD123" i="75"/>
  <c r="AC123" i="75"/>
  <c r="AB123" i="75"/>
  <c r="AA123" i="75"/>
  <c r="Z123" i="75"/>
  <c r="Y123" i="75"/>
  <c r="X123" i="75"/>
  <c r="W123" i="75"/>
  <c r="R123" i="75"/>
  <c r="K123" i="75"/>
  <c r="J123" i="75"/>
  <c r="H123" i="75"/>
  <c r="AP122" i="75"/>
  <c r="AO122" i="75"/>
  <c r="AN122" i="75"/>
  <c r="AM122" i="75"/>
  <c r="AL122" i="75"/>
  <c r="AK122" i="75"/>
  <c r="AJ122" i="75"/>
  <c r="AI122" i="75"/>
  <c r="AH122" i="75"/>
  <c r="AG122" i="75"/>
  <c r="AF122" i="75"/>
  <c r="AE122" i="75"/>
  <c r="AD122" i="75"/>
  <c r="AC122" i="75"/>
  <c r="AB122" i="75"/>
  <c r="AA122" i="75"/>
  <c r="S122" i="75"/>
  <c r="R122" i="75"/>
  <c r="J122" i="75"/>
  <c r="AP121" i="75"/>
  <c r="AO121" i="75"/>
  <c r="AN121" i="75"/>
  <c r="AM121" i="75"/>
  <c r="AL121" i="75"/>
  <c r="AK121" i="75"/>
  <c r="AJ121" i="75"/>
  <c r="AI121" i="75"/>
  <c r="AH121" i="75"/>
  <c r="AG121" i="75"/>
  <c r="AF121" i="75"/>
  <c r="AE121" i="75"/>
  <c r="AC121" i="75"/>
  <c r="AP120" i="75"/>
  <c r="AO120" i="75"/>
  <c r="AN120" i="75"/>
  <c r="AM120" i="75"/>
  <c r="AL120" i="75"/>
  <c r="AK120" i="75"/>
  <c r="AJ120" i="75"/>
  <c r="AI120" i="75"/>
  <c r="V120" i="75"/>
  <c r="B120" i="75"/>
  <c r="B121" i="75" s="1"/>
  <c r="B122" i="75" s="1"/>
  <c r="B123" i="75" s="1"/>
  <c r="B124" i="75" s="1"/>
  <c r="B125" i="75" s="1"/>
  <c r="B126" i="75" s="1"/>
  <c r="B127" i="75" s="1"/>
  <c r="AP119" i="75"/>
  <c r="AO119" i="75"/>
  <c r="AN119" i="75"/>
  <c r="AM119" i="75"/>
  <c r="AJ119" i="75"/>
  <c r="T119" i="75"/>
  <c r="S119" i="75"/>
  <c r="K119" i="75"/>
  <c r="B119" i="75"/>
  <c r="AK118" i="75"/>
  <c r="D118" i="75"/>
  <c r="J112" i="75"/>
  <c r="B111" i="75"/>
  <c r="B112" i="75" s="1"/>
  <c r="B113" i="75" s="1"/>
  <c r="H110" i="75"/>
  <c r="B110" i="75"/>
  <c r="Y108" i="75"/>
  <c r="W108" i="75"/>
  <c r="M108" i="75"/>
  <c r="I108" i="75"/>
  <c r="N107" i="75"/>
  <c r="L107" i="75"/>
  <c r="B107" i="75"/>
  <c r="B108" i="75" s="1"/>
  <c r="B109" i="75" s="1"/>
  <c r="AE106" i="75"/>
  <c r="G106" i="75"/>
  <c r="AJ105" i="75"/>
  <c r="D105" i="75"/>
  <c r="B105" i="75"/>
  <c r="B106" i="75" s="1"/>
  <c r="AI104" i="75"/>
  <c r="U104" i="75"/>
  <c r="K104" i="75"/>
  <c r="J104" i="75"/>
  <c r="F99" i="75"/>
  <c r="G98" i="75"/>
  <c r="L97" i="75"/>
  <c r="K97" i="75"/>
  <c r="J97" i="75"/>
  <c r="E97" i="75"/>
  <c r="M96" i="75"/>
  <c r="L96" i="75"/>
  <c r="U95" i="75"/>
  <c r="M95" i="75"/>
  <c r="K95" i="75"/>
  <c r="U94" i="75"/>
  <c r="K94" i="75"/>
  <c r="AC93" i="75"/>
  <c r="K93" i="75"/>
  <c r="J93" i="75"/>
  <c r="E93" i="75"/>
  <c r="U92" i="75"/>
  <c r="K92" i="75"/>
  <c r="G92" i="75"/>
  <c r="AB91" i="75"/>
  <c r="AA91" i="75"/>
  <c r="AN90" i="75"/>
  <c r="AC90" i="75"/>
  <c r="AB90" i="75"/>
  <c r="AA90" i="75"/>
  <c r="T90" i="75"/>
  <c r="M90" i="75"/>
  <c r="D90" i="75"/>
  <c r="F85" i="75"/>
  <c r="F113" i="75" s="1"/>
  <c r="E85" i="75"/>
  <c r="E113" i="75" s="1"/>
  <c r="D85" i="75"/>
  <c r="D113" i="75" s="1"/>
  <c r="C85" i="75"/>
  <c r="J84" i="75"/>
  <c r="I84" i="75"/>
  <c r="H84" i="75"/>
  <c r="G84" i="75"/>
  <c r="G112" i="75" s="1"/>
  <c r="F84" i="75"/>
  <c r="F112" i="75" s="1"/>
  <c r="E84" i="75"/>
  <c r="E112" i="75" s="1"/>
  <c r="D84" i="75"/>
  <c r="D112" i="75" s="1"/>
  <c r="C84" i="75"/>
  <c r="N83" i="75"/>
  <c r="N111" i="75" s="1"/>
  <c r="M83" i="75"/>
  <c r="M111" i="75" s="1"/>
  <c r="L83" i="75"/>
  <c r="L111" i="75" s="1"/>
  <c r="K83" i="75"/>
  <c r="K111" i="75" s="1"/>
  <c r="J83" i="75"/>
  <c r="I83" i="75"/>
  <c r="H83" i="75"/>
  <c r="H111" i="75" s="1"/>
  <c r="G83" i="75"/>
  <c r="F83" i="75"/>
  <c r="F111" i="75" s="1"/>
  <c r="E83" i="75"/>
  <c r="E111" i="75" s="1"/>
  <c r="D83" i="75"/>
  <c r="D111" i="75" s="1"/>
  <c r="C83" i="75"/>
  <c r="R82" i="75"/>
  <c r="Q82" i="75"/>
  <c r="P82" i="75"/>
  <c r="O82" i="75"/>
  <c r="N82" i="75"/>
  <c r="N110" i="75" s="1"/>
  <c r="M82" i="75"/>
  <c r="M110" i="75" s="1"/>
  <c r="L82" i="75"/>
  <c r="L110" i="75" s="1"/>
  <c r="K82" i="75"/>
  <c r="J82" i="75"/>
  <c r="I82" i="75"/>
  <c r="H82" i="75"/>
  <c r="G82" i="75"/>
  <c r="G110" i="75" s="1"/>
  <c r="F82" i="75"/>
  <c r="F110" i="75" s="1"/>
  <c r="E82" i="75"/>
  <c r="E110" i="75" s="1"/>
  <c r="D82" i="75"/>
  <c r="D110" i="75" s="1"/>
  <c r="C82" i="75"/>
  <c r="V81" i="75"/>
  <c r="U81" i="75"/>
  <c r="T81" i="75"/>
  <c r="T109" i="75" s="1"/>
  <c r="S81" i="75"/>
  <c r="R81" i="75"/>
  <c r="R109" i="75" s="1"/>
  <c r="Q81" i="75"/>
  <c r="P81" i="75"/>
  <c r="O81" i="75"/>
  <c r="N81" i="75"/>
  <c r="M81" i="75"/>
  <c r="L81" i="75"/>
  <c r="L109" i="75" s="1"/>
  <c r="K81" i="75"/>
  <c r="K109" i="75" s="1"/>
  <c r="J81" i="75"/>
  <c r="J109" i="75" s="1"/>
  <c r="I81" i="75"/>
  <c r="H81" i="75"/>
  <c r="G81" i="75"/>
  <c r="F81" i="75"/>
  <c r="E81" i="75"/>
  <c r="E109" i="75" s="1"/>
  <c r="D81" i="75"/>
  <c r="D109" i="75" s="1"/>
  <c r="C81" i="75"/>
  <c r="C109" i="75" s="1"/>
  <c r="Z80" i="75"/>
  <c r="Z108" i="75" s="1"/>
  <c r="Y80" i="75"/>
  <c r="X80" i="75"/>
  <c r="W80" i="75"/>
  <c r="V80" i="75"/>
  <c r="U80" i="75"/>
  <c r="T80" i="75"/>
  <c r="T108" i="75" s="1"/>
  <c r="S80" i="75"/>
  <c r="S108" i="75" s="1"/>
  <c r="R80" i="75"/>
  <c r="R108" i="75" s="1"/>
  <c r="Q80" i="75"/>
  <c r="P80" i="75"/>
  <c r="O80" i="75"/>
  <c r="N80" i="75"/>
  <c r="M80" i="75"/>
  <c r="L80" i="75"/>
  <c r="L108" i="75" s="1"/>
  <c r="K80" i="75"/>
  <c r="J80" i="75"/>
  <c r="J108" i="75" s="1"/>
  <c r="I80" i="75"/>
  <c r="H80" i="75"/>
  <c r="G80" i="75"/>
  <c r="F80" i="75"/>
  <c r="E80" i="75"/>
  <c r="E108" i="75" s="1"/>
  <c r="D80" i="75"/>
  <c r="C80" i="75"/>
  <c r="C108" i="75" s="1"/>
  <c r="AD79" i="75"/>
  <c r="AD107" i="75" s="1"/>
  <c r="AC79" i="75"/>
  <c r="AB79" i="75"/>
  <c r="AA79" i="75"/>
  <c r="Z79" i="75"/>
  <c r="Y79" i="75"/>
  <c r="Y107" i="75" s="1"/>
  <c r="X79" i="75"/>
  <c r="X107" i="75" s="1"/>
  <c r="W79" i="75"/>
  <c r="W107" i="75" s="1"/>
  <c r="V79" i="75"/>
  <c r="V107" i="75" s="1"/>
  <c r="U79" i="75"/>
  <c r="T79" i="75"/>
  <c r="S79" i="75"/>
  <c r="R79" i="75"/>
  <c r="Q79" i="75"/>
  <c r="Q107" i="75" s="1"/>
  <c r="P79" i="75"/>
  <c r="P107" i="75" s="1"/>
  <c r="O79" i="75"/>
  <c r="O107" i="75" s="1"/>
  <c r="N79" i="75"/>
  <c r="M79" i="75"/>
  <c r="L79" i="75"/>
  <c r="K79" i="75"/>
  <c r="J79" i="75"/>
  <c r="I79" i="75"/>
  <c r="I107" i="75" s="1"/>
  <c r="H79" i="75"/>
  <c r="H107" i="75" s="1"/>
  <c r="G79" i="75"/>
  <c r="G107" i="75" s="1"/>
  <c r="F79" i="75"/>
  <c r="F107" i="75" s="1"/>
  <c r="E79" i="75"/>
  <c r="D79" i="75"/>
  <c r="C79" i="75"/>
  <c r="AH78" i="75"/>
  <c r="AH106" i="75" s="1"/>
  <c r="AG78" i="75"/>
  <c r="AF78" i="75"/>
  <c r="AF106" i="75" s="1"/>
  <c r="AE78" i="75"/>
  <c r="AD78" i="75"/>
  <c r="AD106" i="75" s="1"/>
  <c r="AC78" i="75"/>
  <c r="AB78" i="75"/>
  <c r="AA78" i="75"/>
  <c r="Z78" i="75"/>
  <c r="Y78" i="75"/>
  <c r="Y106" i="75" s="1"/>
  <c r="X78" i="75"/>
  <c r="X106" i="75" s="1"/>
  <c r="W78" i="75"/>
  <c r="W106" i="75" s="1"/>
  <c r="V78" i="75"/>
  <c r="V106" i="75" s="1"/>
  <c r="U78" i="75"/>
  <c r="T78" i="75"/>
  <c r="S78" i="75"/>
  <c r="R78" i="75"/>
  <c r="Q78" i="75"/>
  <c r="P78" i="75"/>
  <c r="P106" i="75" s="1"/>
  <c r="O78" i="75"/>
  <c r="O106" i="75" s="1"/>
  <c r="N78" i="75"/>
  <c r="N106" i="75" s="1"/>
  <c r="M78" i="75"/>
  <c r="L78" i="75"/>
  <c r="K78" i="75"/>
  <c r="J78" i="75"/>
  <c r="J106" i="75" s="1"/>
  <c r="I78" i="75"/>
  <c r="I106" i="75" s="1"/>
  <c r="H78" i="75"/>
  <c r="H106" i="75" s="1"/>
  <c r="G78" i="75"/>
  <c r="F78" i="75"/>
  <c r="F106" i="75" s="1"/>
  <c r="E78" i="75"/>
  <c r="D78" i="75"/>
  <c r="C78" i="75"/>
  <c r="B78" i="75"/>
  <c r="B79" i="75" s="1"/>
  <c r="B80" i="75" s="1"/>
  <c r="B81" i="75" s="1"/>
  <c r="B82" i="75" s="1"/>
  <c r="B83" i="75" s="1"/>
  <c r="B84" i="75" s="1"/>
  <c r="B85" i="75" s="1"/>
  <c r="AL77" i="75"/>
  <c r="AL105" i="75" s="1"/>
  <c r="AK77" i="75"/>
  <c r="AK105" i="75" s="1"/>
  <c r="AJ77" i="75"/>
  <c r="AI77" i="75"/>
  <c r="AH77" i="75"/>
  <c r="AG77" i="75"/>
  <c r="AF77" i="75"/>
  <c r="AE77" i="75"/>
  <c r="AE105" i="75" s="1"/>
  <c r="AD77" i="75"/>
  <c r="AC77" i="75"/>
  <c r="AC105" i="75" s="1"/>
  <c r="AB77" i="75"/>
  <c r="AB105" i="75" s="1"/>
  <c r="AA77" i="75"/>
  <c r="AA105" i="75" s="1"/>
  <c r="Z77" i="75"/>
  <c r="Y77" i="75"/>
  <c r="X77" i="75"/>
  <c r="W77" i="75"/>
  <c r="V77" i="75"/>
  <c r="U77" i="75"/>
  <c r="U105" i="75" s="1"/>
  <c r="T77" i="75"/>
  <c r="T105" i="75" s="1"/>
  <c r="S77" i="75"/>
  <c r="S105" i="75" s="1"/>
  <c r="R77" i="75"/>
  <c r="Q77" i="75"/>
  <c r="P77" i="75"/>
  <c r="O77" i="75"/>
  <c r="O105" i="75" s="1"/>
  <c r="N77" i="75"/>
  <c r="N105" i="75" s="1"/>
  <c r="M77" i="75"/>
  <c r="M105" i="75" s="1"/>
  <c r="L77" i="75"/>
  <c r="L105" i="75" s="1"/>
  <c r="K77" i="75"/>
  <c r="K105" i="75" s="1"/>
  <c r="J77" i="75"/>
  <c r="I77" i="75"/>
  <c r="H77" i="75"/>
  <c r="G77" i="75"/>
  <c r="F77" i="75"/>
  <c r="E77" i="75"/>
  <c r="D77" i="75"/>
  <c r="C77" i="75"/>
  <c r="C105" i="75" s="1"/>
  <c r="B77" i="75"/>
  <c r="AP76" i="75"/>
  <c r="AO76" i="75"/>
  <c r="AN76" i="75"/>
  <c r="AN104" i="75" s="1"/>
  <c r="AM76" i="75"/>
  <c r="AM104" i="75" s="1"/>
  <c r="AL76" i="75"/>
  <c r="AK76" i="75"/>
  <c r="AK90" i="75" s="1"/>
  <c r="AJ76" i="75"/>
  <c r="AJ104" i="75" s="1"/>
  <c r="AI76" i="75"/>
  <c r="AH76" i="75"/>
  <c r="AG76" i="75"/>
  <c r="AF76" i="75"/>
  <c r="AF104" i="75" s="1"/>
  <c r="AE76" i="75"/>
  <c r="AD76" i="75"/>
  <c r="AC76" i="75"/>
  <c r="AC104" i="75" s="1"/>
  <c r="AB76" i="75"/>
  <c r="AA76" i="75"/>
  <c r="Z76" i="75"/>
  <c r="Y76" i="75"/>
  <c r="X76" i="75"/>
  <c r="X104" i="75" s="1"/>
  <c r="W76" i="75"/>
  <c r="W104" i="75" s="1"/>
  <c r="V76" i="75"/>
  <c r="V104" i="75" s="1"/>
  <c r="U76" i="75"/>
  <c r="U90" i="75" s="1"/>
  <c r="T76" i="75"/>
  <c r="T104" i="75" s="1"/>
  <c r="S76" i="75"/>
  <c r="R76" i="75"/>
  <c r="Q76" i="75"/>
  <c r="P76" i="75"/>
  <c r="P104" i="75" s="1"/>
  <c r="O76" i="75"/>
  <c r="N76" i="75"/>
  <c r="N104" i="75" s="1"/>
  <c r="M76" i="75"/>
  <c r="M104" i="75" s="1"/>
  <c r="L76" i="75"/>
  <c r="L104" i="75" s="1"/>
  <c r="K76" i="75"/>
  <c r="J76" i="75"/>
  <c r="I76" i="75"/>
  <c r="H76" i="75"/>
  <c r="G76" i="75"/>
  <c r="G104" i="75" s="1"/>
  <c r="F76" i="75"/>
  <c r="F104" i="75" s="1"/>
  <c r="E76" i="75"/>
  <c r="E104" i="75" s="1"/>
  <c r="D76" i="75"/>
  <c r="D104" i="75" s="1"/>
  <c r="C76" i="75"/>
  <c r="F71" i="75"/>
  <c r="E71" i="75"/>
  <c r="D71" i="75"/>
  <c r="C71" i="75"/>
  <c r="C99" i="75" s="1"/>
  <c r="J70" i="75"/>
  <c r="I70" i="75"/>
  <c r="H70" i="75"/>
  <c r="G70" i="75"/>
  <c r="G126" i="75" s="1"/>
  <c r="F70" i="75"/>
  <c r="F98" i="75" s="1"/>
  <c r="E70" i="75"/>
  <c r="D70" i="75"/>
  <c r="D98" i="75" s="1"/>
  <c r="C70" i="75"/>
  <c r="N69" i="75"/>
  <c r="M69" i="75"/>
  <c r="L69" i="75"/>
  <c r="L125" i="75" s="1"/>
  <c r="K69" i="75"/>
  <c r="J69" i="75"/>
  <c r="J125" i="75" s="1"/>
  <c r="I69" i="75"/>
  <c r="H69" i="75"/>
  <c r="H97" i="75" s="1"/>
  <c r="G69" i="75"/>
  <c r="F69" i="75"/>
  <c r="E69" i="75"/>
  <c r="D69" i="75"/>
  <c r="D125" i="75" s="1"/>
  <c r="C69" i="75"/>
  <c r="R68" i="75"/>
  <c r="Q68" i="75"/>
  <c r="Q110" i="75" s="1"/>
  <c r="P68" i="75"/>
  <c r="P110" i="75" s="1"/>
  <c r="O68" i="75"/>
  <c r="N68" i="75"/>
  <c r="M68" i="75"/>
  <c r="M124" i="75" s="1"/>
  <c r="L68" i="75"/>
  <c r="K68" i="75"/>
  <c r="K124" i="75" s="1"/>
  <c r="J68" i="75"/>
  <c r="J96" i="75" s="1"/>
  <c r="I68" i="75"/>
  <c r="I96" i="75" s="1"/>
  <c r="H68" i="75"/>
  <c r="H96" i="75" s="1"/>
  <c r="G68" i="75"/>
  <c r="G96" i="75" s="1"/>
  <c r="F68" i="75"/>
  <c r="E68" i="75"/>
  <c r="E124" i="75" s="1"/>
  <c r="D68" i="75"/>
  <c r="C68" i="75"/>
  <c r="C124" i="75" s="1"/>
  <c r="V67" i="75"/>
  <c r="U67" i="75"/>
  <c r="T67" i="75"/>
  <c r="S67" i="75"/>
  <c r="R67" i="75"/>
  <c r="R95" i="75" s="1"/>
  <c r="Q67" i="75"/>
  <c r="Q123" i="75" s="1"/>
  <c r="P67" i="75"/>
  <c r="O67" i="75"/>
  <c r="O109" i="75" s="1"/>
  <c r="N67" i="75"/>
  <c r="M67" i="75"/>
  <c r="M123" i="75" s="1"/>
  <c r="L67" i="75"/>
  <c r="K67" i="75"/>
  <c r="J67" i="75"/>
  <c r="J95" i="75" s="1"/>
  <c r="I67" i="75"/>
  <c r="H67" i="75"/>
  <c r="H95" i="75" s="1"/>
  <c r="G67" i="75"/>
  <c r="F67" i="75"/>
  <c r="E67" i="75"/>
  <c r="D67" i="75"/>
  <c r="C67" i="75"/>
  <c r="Z66" i="75"/>
  <c r="Y66" i="75"/>
  <c r="Y122" i="75" s="1"/>
  <c r="X66" i="75"/>
  <c r="W66" i="75"/>
  <c r="V66" i="75"/>
  <c r="V94" i="75" s="1"/>
  <c r="U66" i="75"/>
  <c r="T66" i="75"/>
  <c r="S66" i="75"/>
  <c r="S94" i="75" s="1"/>
  <c r="R66" i="75"/>
  <c r="Q66" i="75"/>
  <c r="P66" i="75"/>
  <c r="O66" i="75"/>
  <c r="O94" i="75" s="1"/>
  <c r="N66" i="75"/>
  <c r="M66" i="75"/>
  <c r="M122" i="75" s="1"/>
  <c r="L66" i="75"/>
  <c r="K66" i="75"/>
  <c r="J66" i="75"/>
  <c r="I66" i="75"/>
  <c r="H66" i="75"/>
  <c r="G66" i="75"/>
  <c r="F66" i="75"/>
  <c r="E66" i="75"/>
  <c r="E122" i="75" s="1"/>
  <c r="D66" i="75"/>
  <c r="C66" i="75"/>
  <c r="AD65" i="75"/>
  <c r="AC65" i="75"/>
  <c r="AC107" i="75" s="1"/>
  <c r="AB65" i="75"/>
  <c r="AA65" i="75"/>
  <c r="AA93" i="75" s="1"/>
  <c r="Z65" i="75"/>
  <c r="Y65" i="75"/>
  <c r="X65" i="75"/>
  <c r="W65" i="75"/>
  <c r="V65" i="75"/>
  <c r="U65" i="75"/>
  <c r="T65" i="75"/>
  <c r="T121" i="75" s="1"/>
  <c r="S65" i="75"/>
  <c r="S93" i="75" s="1"/>
  <c r="R65" i="75"/>
  <c r="R93" i="75" s="1"/>
  <c r="Q65" i="75"/>
  <c r="P65" i="75"/>
  <c r="O65" i="75"/>
  <c r="N65" i="75"/>
  <c r="M65" i="75"/>
  <c r="L65" i="75"/>
  <c r="K65" i="75"/>
  <c r="K121" i="75" s="1"/>
  <c r="J65" i="75"/>
  <c r="I65" i="75"/>
  <c r="H65" i="75"/>
  <c r="G65" i="75"/>
  <c r="F65" i="75"/>
  <c r="E65" i="75"/>
  <c r="E121" i="75" s="1"/>
  <c r="D65" i="75"/>
  <c r="C65" i="75"/>
  <c r="B65" i="75"/>
  <c r="B66" i="75" s="1"/>
  <c r="B67" i="75" s="1"/>
  <c r="B68" i="75" s="1"/>
  <c r="B69" i="75" s="1"/>
  <c r="B70" i="75" s="1"/>
  <c r="B71" i="75" s="1"/>
  <c r="AH64" i="75"/>
  <c r="AG64" i="75"/>
  <c r="AF64" i="75"/>
  <c r="AE64" i="75"/>
  <c r="AD64" i="75"/>
  <c r="AC64" i="75"/>
  <c r="AC92" i="75" s="1"/>
  <c r="AB64" i="75"/>
  <c r="AB92" i="75" s="1"/>
  <c r="AA64" i="75"/>
  <c r="AA120" i="75" s="1"/>
  <c r="Z64" i="75"/>
  <c r="Y64" i="75"/>
  <c r="X64" i="75"/>
  <c r="W64" i="75"/>
  <c r="V64" i="75"/>
  <c r="U64" i="75"/>
  <c r="T64" i="75"/>
  <c r="S64" i="75"/>
  <c r="R64" i="75"/>
  <c r="Q64" i="75"/>
  <c r="P64" i="75"/>
  <c r="O64" i="75"/>
  <c r="N64" i="75"/>
  <c r="M64" i="75"/>
  <c r="L64" i="75"/>
  <c r="L92" i="75" s="1"/>
  <c r="K64" i="75"/>
  <c r="K120" i="75" s="1"/>
  <c r="J64" i="75"/>
  <c r="I64" i="75"/>
  <c r="H64" i="75"/>
  <c r="G64" i="75"/>
  <c r="F64" i="75"/>
  <c r="E64" i="75"/>
  <c r="D64" i="75"/>
  <c r="D92" i="75" s="1"/>
  <c r="C64" i="75"/>
  <c r="AL63" i="75"/>
  <c r="AK63" i="75"/>
  <c r="AJ63" i="75"/>
  <c r="AJ91" i="75" s="1"/>
  <c r="AI63" i="75"/>
  <c r="AH63" i="75"/>
  <c r="AG63" i="75"/>
  <c r="AF63" i="75"/>
  <c r="AF119" i="75" s="1"/>
  <c r="AE63" i="75"/>
  <c r="AE91" i="75" s="1"/>
  <c r="AD63" i="75"/>
  <c r="AC63" i="75"/>
  <c r="AB63" i="75"/>
  <c r="AA63" i="75"/>
  <c r="Z63" i="75"/>
  <c r="Y63" i="75"/>
  <c r="X63" i="75"/>
  <c r="X119" i="75" s="1"/>
  <c r="W63" i="75"/>
  <c r="V63" i="75"/>
  <c r="U63" i="75"/>
  <c r="T63" i="75"/>
  <c r="S63" i="75"/>
  <c r="R63" i="75"/>
  <c r="Q63" i="75"/>
  <c r="Q119" i="75" s="1"/>
  <c r="P63" i="75"/>
  <c r="O63" i="75"/>
  <c r="O119" i="75" s="1"/>
  <c r="N63" i="75"/>
  <c r="M63" i="75"/>
  <c r="L63" i="75"/>
  <c r="K63" i="75"/>
  <c r="J63" i="75"/>
  <c r="I63" i="75"/>
  <c r="I105" i="75" s="1"/>
  <c r="H63" i="75"/>
  <c r="H119" i="75" s="1"/>
  <c r="G63" i="75"/>
  <c r="F63" i="75"/>
  <c r="E63" i="75"/>
  <c r="D63" i="75"/>
  <c r="C63" i="75"/>
  <c r="B63" i="75"/>
  <c r="B64" i="75" s="1"/>
  <c r="AP62" i="75"/>
  <c r="AO62" i="75"/>
  <c r="AN62" i="75"/>
  <c r="AM62" i="75"/>
  <c r="AL62" i="75"/>
  <c r="AK62" i="75"/>
  <c r="AJ62" i="75"/>
  <c r="AI62" i="75"/>
  <c r="AH62" i="75"/>
  <c r="AG62" i="75"/>
  <c r="AF62" i="75"/>
  <c r="AF118" i="75" s="1"/>
  <c r="AE62" i="75"/>
  <c r="AD62" i="75"/>
  <c r="AC62" i="75"/>
  <c r="AC118" i="75" s="1"/>
  <c r="AB62" i="75"/>
  <c r="AA62" i="75"/>
  <c r="AA118" i="75" s="1"/>
  <c r="Z62" i="75"/>
  <c r="Y62" i="75"/>
  <c r="X62" i="75"/>
  <c r="X90" i="75" s="1"/>
  <c r="W62" i="75"/>
  <c r="V62" i="75"/>
  <c r="U62" i="75"/>
  <c r="T62" i="75"/>
  <c r="S62" i="75"/>
  <c r="R62" i="75"/>
  <c r="Q62" i="75"/>
  <c r="P62" i="75"/>
  <c r="P90" i="75" s="1"/>
  <c r="O62" i="75"/>
  <c r="N62" i="75"/>
  <c r="M62" i="75"/>
  <c r="M118" i="75" s="1"/>
  <c r="L62" i="75"/>
  <c r="K62" i="75"/>
  <c r="K118" i="75" s="1"/>
  <c r="J62" i="75"/>
  <c r="I62" i="75"/>
  <c r="I118" i="75" s="1"/>
  <c r="H62" i="75"/>
  <c r="G62" i="75"/>
  <c r="F62" i="75"/>
  <c r="E62" i="75"/>
  <c r="D62" i="75"/>
  <c r="C62" i="75"/>
  <c r="F57" i="75"/>
  <c r="E57" i="75"/>
  <c r="D57" i="75"/>
  <c r="C57" i="75"/>
  <c r="J56" i="75"/>
  <c r="I56" i="75"/>
  <c r="H56" i="75"/>
  <c r="G56" i="75"/>
  <c r="F56" i="75"/>
  <c r="E56" i="75"/>
  <c r="D56" i="75"/>
  <c r="C56" i="75"/>
  <c r="N55" i="75"/>
  <c r="M55" i="75"/>
  <c r="L55" i="75"/>
  <c r="K55" i="75"/>
  <c r="J55" i="75"/>
  <c r="I55" i="75"/>
  <c r="H55" i="75"/>
  <c r="G55" i="75"/>
  <c r="F55" i="75"/>
  <c r="E55" i="75"/>
  <c r="D55" i="75"/>
  <c r="C55" i="75"/>
  <c r="R54" i="75"/>
  <c r="Q54" i="75"/>
  <c r="P54" i="75"/>
  <c r="O54" i="75"/>
  <c r="N54" i="75"/>
  <c r="M54" i="75"/>
  <c r="L54" i="75"/>
  <c r="K54" i="75"/>
  <c r="J54" i="75"/>
  <c r="I54" i="75"/>
  <c r="H54" i="75"/>
  <c r="G54" i="75"/>
  <c r="F54" i="75"/>
  <c r="E54" i="75"/>
  <c r="D54" i="75"/>
  <c r="C54" i="75"/>
  <c r="V53" i="75"/>
  <c r="U53" i="75"/>
  <c r="T53" i="75"/>
  <c r="S53" i="75"/>
  <c r="R53" i="75"/>
  <c r="Q53" i="75"/>
  <c r="P53" i="75"/>
  <c r="O53" i="75"/>
  <c r="N53" i="75"/>
  <c r="M53" i="75"/>
  <c r="L53" i="75"/>
  <c r="K53" i="75"/>
  <c r="J53" i="75"/>
  <c r="I53" i="75"/>
  <c r="H53" i="75"/>
  <c r="G53" i="75"/>
  <c r="F53" i="75"/>
  <c r="E53" i="75"/>
  <c r="D53" i="75"/>
  <c r="C53" i="75"/>
  <c r="Z52" i="75"/>
  <c r="Y52" i="75"/>
  <c r="X52" i="75"/>
  <c r="W52" i="75"/>
  <c r="V52" i="75"/>
  <c r="U52" i="75"/>
  <c r="T52" i="75"/>
  <c r="S52" i="75"/>
  <c r="R52" i="75"/>
  <c r="Q52" i="75"/>
  <c r="P52" i="75"/>
  <c r="O52" i="75"/>
  <c r="N52" i="75"/>
  <c r="M52" i="75"/>
  <c r="L52" i="75"/>
  <c r="K52" i="75"/>
  <c r="J52" i="75"/>
  <c r="I52" i="75"/>
  <c r="H52" i="75"/>
  <c r="G52" i="75"/>
  <c r="F52" i="75"/>
  <c r="E52" i="75"/>
  <c r="D52" i="75"/>
  <c r="C52" i="75"/>
  <c r="AD51" i="75"/>
  <c r="AC51" i="75"/>
  <c r="AB51" i="75"/>
  <c r="AA51" i="75"/>
  <c r="Z51" i="75"/>
  <c r="Y51" i="75"/>
  <c r="X51" i="75"/>
  <c r="W51" i="75"/>
  <c r="V51" i="75"/>
  <c r="U51" i="75"/>
  <c r="T51" i="75"/>
  <c r="S51" i="75"/>
  <c r="R51" i="75"/>
  <c r="Q51" i="75"/>
  <c r="P51" i="75"/>
  <c r="O51" i="75"/>
  <c r="N51" i="75"/>
  <c r="M51" i="75"/>
  <c r="L51" i="75"/>
  <c r="K51" i="75"/>
  <c r="J51" i="75"/>
  <c r="I51" i="75"/>
  <c r="H51" i="75"/>
  <c r="G51" i="75"/>
  <c r="F51" i="75"/>
  <c r="E51" i="75"/>
  <c r="D51" i="75"/>
  <c r="C51" i="75"/>
  <c r="AH50" i="75"/>
  <c r="AG50" i="75"/>
  <c r="AF50" i="75"/>
  <c r="AE50" i="75"/>
  <c r="AD50" i="75"/>
  <c r="AC50" i="75"/>
  <c r="AB50" i="75"/>
  <c r="AA50" i="75"/>
  <c r="Z50" i="75"/>
  <c r="Y50" i="75"/>
  <c r="X50" i="75"/>
  <c r="W50" i="75"/>
  <c r="V50" i="75"/>
  <c r="U50" i="75"/>
  <c r="T50" i="75"/>
  <c r="S50" i="75"/>
  <c r="R50" i="75"/>
  <c r="Q50" i="75"/>
  <c r="P50" i="75"/>
  <c r="O50" i="75"/>
  <c r="N50" i="75"/>
  <c r="M50" i="75"/>
  <c r="L50" i="75"/>
  <c r="K50" i="75"/>
  <c r="J50" i="75"/>
  <c r="I50" i="75"/>
  <c r="H50" i="75"/>
  <c r="G50" i="75"/>
  <c r="F50" i="75"/>
  <c r="E50" i="75"/>
  <c r="D50" i="75"/>
  <c r="C50" i="75"/>
  <c r="B50" i="75"/>
  <c r="B51" i="75" s="1"/>
  <c r="B52" i="75" s="1"/>
  <c r="B53" i="75" s="1"/>
  <c r="B54" i="75" s="1"/>
  <c r="B55" i="75" s="1"/>
  <c r="B56" i="75" s="1"/>
  <c r="B57" i="75" s="1"/>
  <c r="AL49" i="75"/>
  <c r="AK49" i="75"/>
  <c r="AJ49" i="75"/>
  <c r="AI49" i="75"/>
  <c r="AH49" i="75"/>
  <c r="AG49" i="75"/>
  <c r="AF49" i="75"/>
  <c r="AE49" i="75"/>
  <c r="AD49" i="75"/>
  <c r="AC49" i="75"/>
  <c r="AB49" i="75"/>
  <c r="AA49" i="75"/>
  <c r="Z49" i="75"/>
  <c r="Y49" i="75"/>
  <c r="X49" i="75"/>
  <c r="W49" i="75"/>
  <c r="V49" i="75"/>
  <c r="U49" i="75"/>
  <c r="T49" i="75"/>
  <c r="S49" i="75"/>
  <c r="R49" i="75"/>
  <c r="Q49" i="75"/>
  <c r="P49" i="75"/>
  <c r="O49" i="75"/>
  <c r="N49" i="75"/>
  <c r="M49" i="75"/>
  <c r="L49" i="75"/>
  <c r="K49" i="75"/>
  <c r="J49" i="75"/>
  <c r="I49" i="75"/>
  <c r="H49" i="75"/>
  <c r="G49" i="75"/>
  <c r="F49" i="75"/>
  <c r="E49" i="75"/>
  <c r="D49" i="75"/>
  <c r="C49" i="75"/>
  <c r="B49" i="75"/>
  <c r="AP48" i="75"/>
  <c r="AO48" i="75"/>
  <c r="AN48" i="75"/>
  <c r="AM48" i="75"/>
  <c r="AL48" i="75"/>
  <c r="AK48" i="75"/>
  <c r="AJ48" i="75"/>
  <c r="AI48" i="75"/>
  <c r="AH48" i="75"/>
  <c r="AG48" i="75"/>
  <c r="AF48" i="75"/>
  <c r="AE48" i="75"/>
  <c r="AD48" i="75"/>
  <c r="AC48" i="75"/>
  <c r="AB48" i="75"/>
  <c r="AA48" i="75"/>
  <c r="Z48" i="75"/>
  <c r="Y48" i="75"/>
  <c r="X48" i="75"/>
  <c r="W48" i="75"/>
  <c r="V48" i="75"/>
  <c r="U48" i="75"/>
  <c r="T48" i="75"/>
  <c r="S48" i="75"/>
  <c r="R48" i="75"/>
  <c r="Q48" i="75"/>
  <c r="P48" i="75"/>
  <c r="O48" i="75"/>
  <c r="N48" i="75"/>
  <c r="M48" i="75"/>
  <c r="L48" i="75"/>
  <c r="K48" i="75"/>
  <c r="J48" i="75"/>
  <c r="I48" i="75"/>
  <c r="H48" i="75"/>
  <c r="G48" i="75"/>
  <c r="F48" i="75"/>
  <c r="E48" i="75"/>
  <c r="D48" i="75"/>
  <c r="C48" i="75"/>
  <c r="AP127" i="72"/>
  <c r="AO127" i="72"/>
  <c r="AN127" i="72"/>
  <c r="AM127" i="72"/>
  <c r="AL127" i="72"/>
  <c r="AK127" i="72"/>
  <c r="AJ127" i="72"/>
  <c r="AI127" i="72"/>
  <c r="AH127" i="72"/>
  <c r="AG127" i="72"/>
  <c r="AF127" i="72"/>
  <c r="AE127" i="72"/>
  <c r="AD127" i="72"/>
  <c r="AC127" i="72"/>
  <c r="AB127" i="72"/>
  <c r="AA127" i="72"/>
  <c r="Z127" i="72"/>
  <c r="Y127" i="72"/>
  <c r="X127" i="72"/>
  <c r="W127" i="72"/>
  <c r="V127" i="72"/>
  <c r="U127" i="72"/>
  <c r="T127" i="72"/>
  <c r="S127" i="72"/>
  <c r="R127" i="72"/>
  <c r="Q127" i="72"/>
  <c r="P127" i="72"/>
  <c r="O127" i="72"/>
  <c r="N127" i="72"/>
  <c r="M127" i="72"/>
  <c r="L127" i="72"/>
  <c r="K127" i="72"/>
  <c r="J127" i="72"/>
  <c r="I127" i="72"/>
  <c r="H127" i="72"/>
  <c r="G127" i="72"/>
  <c r="AP126" i="72"/>
  <c r="AO126" i="72"/>
  <c r="AN126" i="72"/>
  <c r="AM126" i="72"/>
  <c r="AL126" i="72"/>
  <c r="AK126" i="72"/>
  <c r="AJ126" i="72"/>
  <c r="AI126" i="72"/>
  <c r="AH126" i="72"/>
  <c r="AG126" i="72"/>
  <c r="AF126" i="72"/>
  <c r="AE126" i="72"/>
  <c r="AD126" i="72"/>
  <c r="AC126" i="72"/>
  <c r="AB126" i="72"/>
  <c r="AA126" i="72"/>
  <c r="Z126" i="72"/>
  <c r="Y126" i="72"/>
  <c r="X126" i="72"/>
  <c r="W126" i="72"/>
  <c r="V126" i="72"/>
  <c r="U126" i="72"/>
  <c r="T126" i="72"/>
  <c r="S126" i="72"/>
  <c r="R126" i="72"/>
  <c r="Q126" i="72"/>
  <c r="P126" i="72"/>
  <c r="O126" i="72"/>
  <c r="N126" i="72"/>
  <c r="M126" i="72"/>
  <c r="L126" i="72"/>
  <c r="K126" i="72"/>
  <c r="AP125" i="72"/>
  <c r="AO125" i="72"/>
  <c r="AN125" i="72"/>
  <c r="AM125" i="72"/>
  <c r="AL125" i="72"/>
  <c r="AK125" i="72"/>
  <c r="AJ125" i="72"/>
  <c r="AI125" i="72"/>
  <c r="AH125" i="72"/>
  <c r="AG125" i="72"/>
  <c r="AF125" i="72"/>
  <c r="AE125" i="72"/>
  <c r="AD125" i="72"/>
  <c r="AC125" i="72"/>
  <c r="AB125" i="72"/>
  <c r="AA125" i="72"/>
  <c r="Z125" i="72"/>
  <c r="Y125" i="72"/>
  <c r="X125" i="72"/>
  <c r="W125" i="72"/>
  <c r="V125" i="72"/>
  <c r="U125" i="72"/>
  <c r="T125" i="72"/>
  <c r="S125" i="72"/>
  <c r="R125" i="72"/>
  <c r="Q125" i="72"/>
  <c r="P125" i="72"/>
  <c r="O125" i="72"/>
  <c r="N125" i="72"/>
  <c r="I125" i="72"/>
  <c r="H125" i="72"/>
  <c r="F125" i="72"/>
  <c r="C125" i="72"/>
  <c r="AP124" i="72"/>
  <c r="AO124" i="72"/>
  <c r="AN124" i="72"/>
  <c r="AM124" i="72"/>
  <c r="AL124" i="72"/>
  <c r="AK124" i="72"/>
  <c r="AJ124" i="72"/>
  <c r="AI124" i="72"/>
  <c r="AH124" i="72"/>
  <c r="AG124" i="72"/>
  <c r="AF124" i="72"/>
  <c r="AE124" i="72"/>
  <c r="AD124" i="72"/>
  <c r="AC124" i="72"/>
  <c r="AB124" i="72"/>
  <c r="AA124" i="72"/>
  <c r="Z124" i="72"/>
  <c r="Y124" i="72"/>
  <c r="X124" i="72"/>
  <c r="W124" i="72"/>
  <c r="V124" i="72"/>
  <c r="U124" i="72"/>
  <c r="T124" i="72"/>
  <c r="S124" i="72"/>
  <c r="Q124" i="72"/>
  <c r="J124" i="72"/>
  <c r="D124" i="72"/>
  <c r="AP123" i="72"/>
  <c r="AO123" i="72"/>
  <c r="AN123" i="72"/>
  <c r="AM123" i="72"/>
  <c r="AL123" i="72"/>
  <c r="AK123" i="72"/>
  <c r="AJ123" i="72"/>
  <c r="AI123" i="72"/>
  <c r="AH123" i="72"/>
  <c r="AG123" i="72"/>
  <c r="AF123" i="72"/>
  <c r="AE123" i="72"/>
  <c r="AD123" i="72"/>
  <c r="AC123" i="72"/>
  <c r="AB123" i="72"/>
  <c r="AA123" i="72"/>
  <c r="Z123" i="72"/>
  <c r="Y123" i="72"/>
  <c r="X123" i="72"/>
  <c r="W123" i="72"/>
  <c r="V123" i="72"/>
  <c r="U123" i="72"/>
  <c r="T123" i="72"/>
  <c r="S123" i="72"/>
  <c r="E123" i="72"/>
  <c r="AP122" i="72"/>
  <c r="AO122" i="72"/>
  <c r="AN122" i="72"/>
  <c r="AM122" i="72"/>
  <c r="AL122" i="72"/>
  <c r="AK122" i="72"/>
  <c r="AJ122" i="72"/>
  <c r="AI122" i="72"/>
  <c r="AH122" i="72"/>
  <c r="AG122" i="72"/>
  <c r="AF122" i="72"/>
  <c r="AE122" i="72"/>
  <c r="AD122" i="72"/>
  <c r="AC122" i="72"/>
  <c r="AB122" i="72"/>
  <c r="AA122" i="72"/>
  <c r="Y122" i="72"/>
  <c r="M122" i="72"/>
  <c r="L122" i="72"/>
  <c r="J122" i="72"/>
  <c r="AP121" i="72"/>
  <c r="AO121" i="72"/>
  <c r="AN121" i="72"/>
  <c r="AM121" i="72"/>
  <c r="AL121" i="72"/>
  <c r="AK121" i="72"/>
  <c r="AJ121" i="72"/>
  <c r="AI121" i="72"/>
  <c r="AH121" i="72"/>
  <c r="AG121" i="72"/>
  <c r="AF121" i="72"/>
  <c r="AE121" i="72"/>
  <c r="AC121" i="72"/>
  <c r="Z121" i="72"/>
  <c r="U121" i="72"/>
  <c r="T121" i="72"/>
  <c r="M121" i="72"/>
  <c r="J121" i="72"/>
  <c r="G121" i="72"/>
  <c r="D121" i="72"/>
  <c r="AP120" i="72"/>
  <c r="AO120" i="72"/>
  <c r="AN120" i="72"/>
  <c r="AM120" i="72"/>
  <c r="AL120" i="72"/>
  <c r="AK120" i="72"/>
  <c r="AJ120" i="72"/>
  <c r="AI120" i="72"/>
  <c r="AA120" i="72"/>
  <c r="V120" i="72"/>
  <c r="M120" i="72"/>
  <c r="G120" i="72"/>
  <c r="AP119" i="72"/>
  <c r="AO119" i="72"/>
  <c r="AN119" i="72"/>
  <c r="AM119" i="72"/>
  <c r="AL119" i="72"/>
  <c r="W119" i="72"/>
  <c r="V119" i="72"/>
  <c r="U119" i="72"/>
  <c r="J119" i="72"/>
  <c r="H119" i="72"/>
  <c r="E119" i="72"/>
  <c r="B119" i="72"/>
  <c r="B120" i="72" s="1"/>
  <c r="B121" i="72" s="1"/>
  <c r="B122" i="72" s="1"/>
  <c r="B123" i="72" s="1"/>
  <c r="B124" i="72" s="1"/>
  <c r="B125" i="72" s="1"/>
  <c r="B126" i="72" s="1"/>
  <c r="B127" i="72" s="1"/>
  <c r="AI118" i="72"/>
  <c r="AG118" i="72"/>
  <c r="Y118" i="72"/>
  <c r="Q118" i="72"/>
  <c r="I118" i="72"/>
  <c r="C118" i="72"/>
  <c r="C113" i="72"/>
  <c r="D112" i="72"/>
  <c r="C112" i="72"/>
  <c r="B112" i="72"/>
  <c r="B113" i="72" s="1"/>
  <c r="K111" i="72"/>
  <c r="E111" i="72"/>
  <c r="B111" i="72"/>
  <c r="P110" i="72"/>
  <c r="J110" i="72"/>
  <c r="F110" i="72"/>
  <c r="D110" i="72"/>
  <c r="C110" i="72"/>
  <c r="O109" i="72"/>
  <c r="M109" i="72"/>
  <c r="I109" i="72"/>
  <c r="H109" i="72"/>
  <c r="F109" i="72"/>
  <c r="X108" i="72"/>
  <c r="W108" i="72"/>
  <c r="V108" i="72"/>
  <c r="O108" i="72"/>
  <c r="L108" i="72"/>
  <c r="J108" i="72"/>
  <c r="G108" i="72"/>
  <c r="F108" i="72"/>
  <c r="D108" i="72"/>
  <c r="W107" i="72"/>
  <c r="U107" i="72"/>
  <c r="Q107" i="72"/>
  <c r="O107" i="72"/>
  <c r="G107" i="72"/>
  <c r="F107" i="72"/>
  <c r="E107" i="72"/>
  <c r="AC106" i="72"/>
  <c r="Z106" i="72"/>
  <c r="W106" i="72"/>
  <c r="V106" i="72"/>
  <c r="M106" i="72"/>
  <c r="J106" i="72"/>
  <c r="B106" i="72"/>
  <c r="B107" i="72" s="1"/>
  <c r="B108" i="72" s="1"/>
  <c r="B109" i="72" s="1"/>
  <c r="B110" i="72" s="1"/>
  <c r="AE105" i="72"/>
  <c r="AD105" i="72"/>
  <c r="AA105" i="72"/>
  <c r="S105" i="72"/>
  <c r="P105" i="72"/>
  <c r="K105" i="72"/>
  <c r="H105" i="72"/>
  <c r="G105" i="72"/>
  <c r="F105" i="72"/>
  <c r="E105" i="72"/>
  <c r="B105" i="72"/>
  <c r="AJ104" i="72"/>
  <c r="AG104" i="72"/>
  <c r="AB104" i="72"/>
  <c r="Y104" i="72"/>
  <c r="X104" i="72"/>
  <c r="W104" i="72"/>
  <c r="V104" i="72"/>
  <c r="Q104" i="72"/>
  <c r="L104" i="72"/>
  <c r="I104" i="72"/>
  <c r="H104" i="72"/>
  <c r="E99" i="72"/>
  <c r="C99" i="72"/>
  <c r="J98" i="72"/>
  <c r="H98" i="72"/>
  <c r="D98" i="72"/>
  <c r="N97" i="72"/>
  <c r="I97" i="72"/>
  <c r="H97" i="72"/>
  <c r="G97" i="72"/>
  <c r="O96" i="72"/>
  <c r="N96" i="72"/>
  <c r="L96" i="72"/>
  <c r="I96" i="72"/>
  <c r="G96" i="72"/>
  <c r="D96" i="72"/>
  <c r="T95" i="72"/>
  <c r="S95" i="72"/>
  <c r="K95" i="72"/>
  <c r="E95" i="72"/>
  <c r="D95" i="72"/>
  <c r="Z94" i="72"/>
  <c r="T94" i="72"/>
  <c r="R94" i="72"/>
  <c r="P94" i="72"/>
  <c r="L94" i="72"/>
  <c r="J94" i="72"/>
  <c r="H94" i="72"/>
  <c r="E94" i="72"/>
  <c r="D94" i="72"/>
  <c r="AB93" i="72"/>
  <c r="W93" i="72"/>
  <c r="V93" i="72"/>
  <c r="T93" i="72"/>
  <c r="Q93" i="72"/>
  <c r="O93" i="72"/>
  <c r="I93" i="72"/>
  <c r="G93" i="72"/>
  <c r="F93" i="72"/>
  <c r="O92" i="72"/>
  <c r="N92" i="72"/>
  <c r="AI91" i="72"/>
  <c r="AF91" i="72"/>
  <c r="AA91" i="72"/>
  <c r="Z91" i="72"/>
  <c r="X91" i="72"/>
  <c r="U91" i="72"/>
  <c r="S91" i="72"/>
  <c r="P91" i="72"/>
  <c r="K91" i="72"/>
  <c r="J91" i="72"/>
  <c r="C91" i="72"/>
  <c r="AN90" i="72"/>
  <c r="AJ90" i="72"/>
  <c r="AB90" i="72"/>
  <c r="AA90" i="72"/>
  <c r="X90" i="72"/>
  <c r="T90" i="72"/>
  <c r="P90" i="72"/>
  <c r="L90" i="72"/>
  <c r="K90" i="72"/>
  <c r="D90" i="72"/>
  <c r="F85" i="72"/>
  <c r="E85" i="72"/>
  <c r="E113" i="72" s="1"/>
  <c r="D85" i="72"/>
  <c r="D113" i="72" s="1"/>
  <c r="C85" i="72"/>
  <c r="J84" i="72"/>
  <c r="J112" i="72" s="1"/>
  <c r="I84" i="72"/>
  <c r="H84" i="72"/>
  <c r="G84" i="72"/>
  <c r="G112" i="72" s="1"/>
  <c r="F84" i="72"/>
  <c r="F112" i="72" s="1"/>
  <c r="E84" i="72"/>
  <c r="E112" i="72" s="1"/>
  <c r="D84" i="72"/>
  <c r="C84" i="72"/>
  <c r="N83" i="72"/>
  <c r="N111" i="72" s="1"/>
  <c r="M83" i="72"/>
  <c r="M97" i="72" s="1"/>
  <c r="L83" i="72"/>
  <c r="K83" i="72"/>
  <c r="J83" i="72"/>
  <c r="J111" i="72" s="1"/>
  <c r="I83" i="72"/>
  <c r="I111" i="72" s="1"/>
  <c r="H83" i="72"/>
  <c r="G83" i="72"/>
  <c r="G111" i="72" s="1"/>
  <c r="F83" i="72"/>
  <c r="F111" i="72" s="1"/>
  <c r="E83" i="72"/>
  <c r="E97" i="72" s="1"/>
  <c r="D83" i="72"/>
  <c r="C83" i="72"/>
  <c r="C111" i="72" s="1"/>
  <c r="R82" i="72"/>
  <c r="R110" i="72" s="1"/>
  <c r="Q82" i="72"/>
  <c r="P82" i="72"/>
  <c r="O82" i="72"/>
  <c r="O110" i="72" s="1"/>
  <c r="N82" i="72"/>
  <c r="N110" i="72" s="1"/>
  <c r="M82" i="72"/>
  <c r="M110" i="72" s="1"/>
  <c r="L82" i="72"/>
  <c r="K82" i="72"/>
  <c r="K110" i="72" s="1"/>
  <c r="J82" i="72"/>
  <c r="I82" i="72"/>
  <c r="H82" i="72"/>
  <c r="G82" i="72"/>
  <c r="G110" i="72" s="1"/>
  <c r="F82" i="72"/>
  <c r="F96" i="72" s="1"/>
  <c r="E82" i="72"/>
  <c r="D82" i="72"/>
  <c r="C82" i="72"/>
  <c r="C124" i="72" s="1"/>
  <c r="V81" i="72"/>
  <c r="U81" i="72"/>
  <c r="T81" i="72"/>
  <c r="T109" i="72" s="1"/>
  <c r="S81" i="72"/>
  <c r="S109" i="72" s="1"/>
  <c r="R81" i="72"/>
  <c r="Q81" i="72"/>
  <c r="P81" i="72"/>
  <c r="P109" i="72" s="1"/>
  <c r="O81" i="72"/>
  <c r="N81" i="72"/>
  <c r="M81" i="72"/>
  <c r="L81" i="72"/>
  <c r="L109" i="72" s="1"/>
  <c r="K81" i="72"/>
  <c r="K109" i="72" s="1"/>
  <c r="J81" i="72"/>
  <c r="I81" i="72"/>
  <c r="H81" i="72"/>
  <c r="H95" i="72" s="1"/>
  <c r="G81" i="72"/>
  <c r="F81" i="72"/>
  <c r="E81" i="72"/>
  <c r="D81" i="72"/>
  <c r="D109" i="72" s="1"/>
  <c r="C81" i="72"/>
  <c r="C95" i="72" s="1"/>
  <c r="Z80" i="72"/>
  <c r="Z108" i="72" s="1"/>
  <c r="Y80" i="72"/>
  <c r="Y108" i="72" s="1"/>
  <c r="X80" i="72"/>
  <c r="W80" i="72"/>
  <c r="V80" i="72"/>
  <c r="U80" i="72"/>
  <c r="U94" i="72" s="1"/>
  <c r="T80" i="72"/>
  <c r="T108" i="72" s="1"/>
  <c r="S80" i="72"/>
  <c r="R80" i="72"/>
  <c r="R108" i="72" s="1"/>
  <c r="Q80" i="72"/>
  <c r="Q108" i="72" s="1"/>
  <c r="P80" i="72"/>
  <c r="O80" i="72"/>
  <c r="N80" i="72"/>
  <c r="N108" i="72" s="1"/>
  <c r="M80" i="72"/>
  <c r="M108" i="72" s="1"/>
  <c r="L80" i="72"/>
  <c r="K80" i="72"/>
  <c r="J80" i="72"/>
  <c r="I80" i="72"/>
  <c r="I108" i="72" s="1"/>
  <c r="H80" i="72"/>
  <c r="H108" i="72" s="1"/>
  <c r="G80" i="72"/>
  <c r="F80" i="72"/>
  <c r="E80" i="72"/>
  <c r="E108" i="72" s="1"/>
  <c r="D80" i="72"/>
  <c r="D122" i="72" s="1"/>
  <c r="C80" i="72"/>
  <c r="C108" i="72" s="1"/>
  <c r="AD79" i="72"/>
  <c r="AD107" i="72" s="1"/>
  <c r="AC79" i="72"/>
  <c r="AC107" i="72" s="1"/>
  <c r="AB79" i="72"/>
  <c r="AB107" i="72" s="1"/>
  <c r="AA79" i="72"/>
  <c r="AA107" i="72" s="1"/>
  <c r="Z79" i="72"/>
  <c r="Z107" i="72" s="1"/>
  <c r="Y79" i="72"/>
  <c r="Y93" i="72" s="1"/>
  <c r="X79" i="72"/>
  <c r="W79" i="72"/>
  <c r="V79" i="72"/>
  <c r="U79" i="72"/>
  <c r="T79" i="72"/>
  <c r="T107" i="72" s="1"/>
  <c r="S79" i="72"/>
  <c r="S107" i="72" s="1"/>
  <c r="R79" i="72"/>
  <c r="Q79" i="72"/>
  <c r="P79" i="72"/>
  <c r="P107" i="72" s="1"/>
  <c r="O79" i="72"/>
  <c r="N79" i="72"/>
  <c r="N107" i="72" s="1"/>
  <c r="M79" i="72"/>
  <c r="L79" i="72"/>
  <c r="K79" i="72"/>
  <c r="K107" i="72" s="1"/>
  <c r="J79" i="72"/>
  <c r="J107" i="72" s="1"/>
  <c r="I79" i="72"/>
  <c r="I107" i="72" s="1"/>
  <c r="H79" i="72"/>
  <c r="G79" i="72"/>
  <c r="F79" i="72"/>
  <c r="E79" i="72"/>
  <c r="D79" i="72"/>
  <c r="C79" i="72"/>
  <c r="C107" i="72" s="1"/>
  <c r="AH78" i="72"/>
  <c r="AH106" i="72" s="1"/>
  <c r="AG78" i="72"/>
  <c r="AF78" i="72"/>
  <c r="AE78" i="72"/>
  <c r="AE106" i="72" s="1"/>
  <c r="AD78" i="72"/>
  <c r="AC78" i="72"/>
  <c r="AB78" i="72"/>
  <c r="AB106" i="72" s="1"/>
  <c r="AA78" i="72"/>
  <c r="AA106" i="72" s="1"/>
  <c r="Z78" i="72"/>
  <c r="Y78" i="72"/>
  <c r="X78" i="72"/>
  <c r="W78" i="72"/>
  <c r="V78" i="72"/>
  <c r="U78" i="72"/>
  <c r="T78" i="72"/>
  <c r="T106" i="72" s="1"/>
  <c r="S78" i="72"/>
  <c r="S106" i="72" s="1"/>
  <c r="R78" i="72"/>
  <c r="R106" i="72" s="1"/>
  <c r="Q78" i="72"/>
  <c r="Q106" i="72" s="1"/>
  <c r="P78" i="72"/>
  <c r="O78" i="72"/>
  <c r="O106" i="72" s="1"/>
  <c r="N78" i="72"/>
  <c r="M78" i="72"/>
  <c r="L78" i="72"/>
  <c r="L106" i="72" s="1"/>
  <c r="K78" i="72"/>
  <c r="K106" i="72" s="1"/>
  <c r="J78" i="72"/>
  <c r="I78" i="72"/>
  <c r="H78" i="72"/>
  <c r="G78" i="72"/>
  <c r="G106" i="72" s="1"/>
  <c r="F78" i="72"/>
  <c r="F106" i="72" s="1"/>
  <c r="E78" i="72"/>
  <c r="D78" i="72"/>
  <c r="D120" i="72" s="1"/>
  <c r="C78" i="72"/>
  <c r="C106" i="72" s="1"/>
  <c r="B78" i="72"/>
  <c r="B79" i="72" s="1"/>
  <c r="B80" i="72" s="1"/>
  <c r="B81" i="72" s="1"/>
  <c r="B82" i="72" s="1"/>
  <c r="B83" i="72" s="1"/>
  <c r="B84" i="72" s="1"/>
  <c r="B85" i="72" s="1"/>
  <c r="AL77" i="72"/>
  <c r="AK77" i="72"/>
  <c r="AJ77" i="72"/>
  <c r="AJ105" i="72" s="1"/>
  <c r="AI77" i="72"/>
  <c r="AI105" i="72" s="1"/>
  <c r="AH77" i="72"/>
  <c r="AH105" i="72" s="1"/>
  <c r="AG77" i="72"/>
  <c r="AG105" i="72" s="1"/>
  <c r="AF77" i="72"/>
  <c r="AF105" i="72" s="1"/>
  <c r="AE77" i="72"/>
  <c r="AE119" i="72" s="1"/>
  <c r="AD77" i="72"/>
  <c r="AC77" i="72"/>
  <c r="AC105" i="72" s="1"/>
  <c r="AB77" i="72"/>
  <c r="AA77" i="72"/>
  <c r="Z77" i="72"/>
  <c r="Z105" i="72" s="1"/>
  <c r="Y77" i="72"/>
  <c r="Y105" i="72" s="1"/>
  <c r="X77" i="72"/>
  <c r="X105" i="72" s="1"/>
  <c r="W77" i="72"/>
  <c r="W105" i="72" s="1"/>
  <c r="V77" i="72"/>
  <c r="U77" i="72"/>
  <c r="T77" i="72"/>
  <c r="S77" i="72"/>
  <c r="R77" i="72"/>
  <c r="R105" i="72" s="1"/>
  <c r="Q77" i="72"/>
  <c r="Q105" i="72" s="1"/>
  <c r="P77" i="72"/>
  <c r="O77" i="72"/>
  <c r="O105" i="72" s="1"/>
  <c r="N77" i="72"/>
  <c r="M77" i="72"/>
  <c r="M105" i="72" s="1"/>
  <c r="L77" i="72"/>
  <c r="K77" i="72"/>
  <c r="J77" i="72"/>
  <c r="J105" i="72" s="1"/>
  <c r="I77" i="72"/>
  <c r="I105" i="72" s="1"/>
  <c r="H77" i="72"/>
  <c r="H91" i="72" s="1"/>
  <c r="G77" i="72"/>
  <c r="F77" i="72"/>
  <c r="E77" i="72"/>
  <c r="D77" i="72"/>
  <c r="C77" i="72"/>
  <c r="B77" i="72"/>
  <c r="AP76" i="72"/>
  <c r="AP104" i="72" s="1"/>
  <c r="AO76" i="72"/>
  <c r="AO104" i="72" s="1"/>
  <c r="AN76" i="72"/>
  <c r="AN118" i="72" s="1"/>
  <c r="AM76" i="72"/>
  <c r="AL76" i="72"/>
  <c r="AK76" i="72"/>
  <c r="AJ76" i="72"/>
  <c r="AI76" i="72"/>
  <c r="AI104" i="72" s="1"/>
  <c r="AH76" i="72"/>
  <c r="AH104" i="72" s="1"/>
  <c r="AG76" i="72"/>
  <c r="AG90" i="72" s="1"/>
  <c r="AF76" i="72"/>
  <c r="AF118" i="72" s="1"/>
  <c r="AE76" i="72"/>
  <c r="AD76" i="72"/>
  <c r="AD104" i="72" s="1"/>
  <c r="AC76" i="72"/>
  <c r="AB76" i="72"/>
  <c r="AA76" i="72"/>
  <c r="AA104" i="72" s="1"/>
  <c r="Z76" i="72"/>
  <c r="Z104" i="72" s="1"/>
  <c r="Y76" i="72"/>
  <c r="Y90" i="72" s="1"/>
  <c r="X76" i="72"/>
  <c r="X118" i="72" s="1"/>
  <c r="W76" i="72"/>
  <c r="V76" i="72"/>
  <c r="U76" i="72"/>
  <c r="T76" i="72"/>
  <c r="S76" i="72"/>
  <c r="S104" i="72" s="1"/>
  <c r="R76" i="72"/>
  <c r="R104" i="72" s="1"/>
  <c r="Q76" i="72"/>
  <c r="Q90" i="72" s="1"/>
  <c r="P76" i="72"/>
  <c r="P118" i="72" s="1"/>
  <c r="O76" i="72"/>
  <c r="N76" i="72"/>
  <c r="M76" i="72"/>
  <c r="L76" i="72"/>
  <c r="K76" i="72"/>
  <c r="K104" i="72" s="1"/>
  <c r="J76" i="72"/>
  <c r="J104" i="72" s="1"/>
  <c r="I76" i="72"/>
  <c r="I90" i="72" s="1"/>
  <c r="H76" i="72"/>
  <c r="H90" i="72" s="1"/>
  <c r="G76" i="72"/>
  <c r="G104" i="72" s="1"/>
  <c r="F76" i="72"/>
  <c r="E76" i="72"/>
  <c r="D76" i="72"/>
  <c r="C76" i="72"/>
  <c r="C104" i="72" s="1"/>
  <c r="F71" i="72"/>
  <c r="E71" i="72"/>
  <c r="E127" i="72" s="1"/>
  <c r="D71" i="72"/>
  <c r="D99" i="72" s="1"/>
  <c r="C71" i="72"/>
  <c r="C127" i="72" s="1"/>
  <c r="J70" i="72"/>
  <c r="J126" i="72" s="1"/>
  <c r="I70" i="72"/>
  <c r="H70" i="72"/>
  <c r="G70" i="72"/>
  <c r="G98" i="72" s="1"/>
  <c r="F70" i="72"/>
  <c r="E70" i="72"/>
  <c r="D70" i="72"/>
  <c r="D126" i="72" s="1"/>
  <c r="C70" i="72"/>
  <c r="C126" i="72" s="1"/>
  <c r="N69" i="72"/>
  <c r="M69" i="72"/>
  <c r="L69" i="72"/>
  <c r="L125" i="72" s="1"/>
  <c r="K69" i="72"/>
  <c r="J69" i="72"/>
  <c r="J125" i="72" s="1"/>
  <c r="I69" i="72"/>
  <c r="H69" i="72"/>
  <c r="H111" i="72" s="1"/>
  <c r="G69" i="72"/>
  <c r="G125" i="72" s="1"/>
  <c r="F69" i="72"/>
  <c r="E69" i="72"/>
  <c r="D69" i="72"/>
  <c r="D125" i="72" s="1"/>
  <c r="C69" i="72"/>
  <c r="C97" i="72" s="1"/>
  <c r="R68" i="72"/>
  <c r="Q68" i="72"/>
  <c r="Q96" i="72" s="1"/>
  <c r="P68" i="72"/>
  <c r="P124" i="72" s="1"/>
  <c r="O68" i="72"/>
  <c r="N68" i="72"/>
  <c r="M68" i="72"/>
  <c r="M96" i="72" s="1"/>
  <c r="L68" i="72"/>
  <c r="L124" i="72" s="1"/>
  <c r="K68" i="72"/>
  <c r="J68" i="72"/>
  <c r="J96" i="72" s="1"/>
  <c r="I68" i="72"/>
  <c r="I124" i="72" s="1"/>
  <c r="H68" i="72"/>
  <c r="H124" i="72" s="1"/>
  <c r="G68" i="72"/>
  <c r="G124" i="72" s="1"/>
  <c r="F68" i="72"/>
  <c r="E68" i="72"/>
  <c r="E96" i="72" s="1"/>
  <c r="D68" i="72"/>
  <c r="C68" i="72"/>
  <c r="V67" i="72"/>
  <c r="V95" i="72" s="1"/>
  <c r="U67" i="72"/>
  <c r="U95" i="72" s="1"/>
  <c r="T67" i="72"/>
  <c r="S67" i="72"/>
  <c r="R67" i="72"/>
  <c r="R123" i="72" s="1"/>
  <c r="Q67" i="72"/>
  <c r="Q109" i="72" s="1"/>
  <c r="P67" i="72"/>
  <c r="P123" i="72" s="1"/>
  <c r="O67" i="72"/>
  <c r="N67" i="72"/>
  <c r="M67" i="72"/>
  <c r="M123" i="72" s="1"/>
  <c r="L67" i="72"/>
  <c r="K67" i="72"/>
  <c r="J67" i="72"/>
  <c r="J123" i="72" s="1"/>
  <c r="I67" i="72"/>
  <c r="H67" i="72"/>
  <c r="H123" i="72" s="1"/>
  <c r="G67" i="72"/>
  <c r="F67" i="72"/>
  <c r="E67" i="72"/>
  <c r="D67" i="72"/>
  <c r="D123" i="72" s="1"/>
  <c r="C67" i="72"/>
  <c r="C123" i="72" s="1"/>
  <c r="Z66" i="72"/>
  <c r="Z122" i="72" s="1"/>
  <c r="Y66" i="72"/>
  <c r="X66" i="72"/>
  <c r="X122" i="72" s="1"/>
  <c r="W66" i="72"/>
  <c r="W94" i="72" s="1"/>
  <c r="V66" i="72"/>
  <c r="V94" i="72" s="1"/>
  <c r="U66" i="72"/>
  <c r="T66" i="72"/>
  <c r="S66" i="72"/>
  <c r="S122" i="72" s="1"/>
  <c r="R66" i="72"/>
  <c r="R122" i="72" s="1"/>
  <c r="Q66" i="72"/>
  <c r="P66" i="72"/>
  <c r="P122" i="72" s="1"/>
  <c r="O66" i="72"/>
  <c r="O94" i="72" s="1"/>
  <c r="N66" i="72"/>
  <c r="N94" i="72" s="1"/>
  <c r="M66" i="72"/>
  <c r="L66" i="72"/>
  <c r="K66" i="72"/>
  <c r="K122" i="72" s="1"/>
  <c r="J66" i="72"/>
  <c r="I66" i="72"/>
  <c r="H66" i="72"/>
  <c r="H122" i="72" s="1"/>
  <c r="G66" i="72"/>
  <c r="F66" i="72"/>
  <c r="F94" i="72" s="1"/>
  <c r="E66" i="72"/>
  <c r="D66" i="72"/>
  <c r="C66" i="72"/>
  <c r="C94" i="72" s="1"/>
  <c r="AD65" i="72"/>
  <c r="AD121" i="72" s="1"/>
  <c r="AC65" i="72"/>
  <c r="AC93" i="72" s="1"/>
  <c r="AB65" i="72"/>
  <c r="AB121" i="72" s="1"/>
  <c r="AA65" i="72"/>
  <c r="Z65" i="72"/>
  <c r="Z93" i="72" s="1"/>
  <c r="Y65" i="72"/>
  <c r="X65" i="72"/>
  <c r="X121" i="72" s="1"/>
  <c r="W65" i="72"/>
  <c r="W121" i="72" s="1"/>
  <c r="V65" i="72"/>
  <c r="V121" i="72" s="1"/>
  <c r="U65" i="72"/>
  <c r="U93" i="72" s="1"/>
  <c r="T65" i="72"/>
  <c r="S65" i="72"/>
  <c r="R65" i="72"/>
  <c r="R93" i="72" s="1"/>
  <c r="Q65" i="72"/>
  <c r="P65" i="72"/>
  <c r="P121" i="72" s="1"/>
  <c r="O65" i="72"/>
  <c r="O121" i="72" s="1"/>
  <c r="N65" i="72"/>
  <c r="N121" i="72" s="1"/>
  <c r="M65" i="72"/>
  <c r="L65" i="72"/>
  <c r="L121" i="72" s="1"/>
  <c r="K65" i="72"/>
  <c r="J65" i="72"/>
  <c r="J93" i="72" s="1"/>
  <c r="I65" i="72"/>
  <c r="H65" i="72"/>
  <c r="H121" i="72" s="1"/>
  <c r="G65" i="72"/>
  <c r="F65" i="72"/>
  <c r="F121" i="72" s="1"/>
  <c r="E65" i="72"/>
  <c r="D65" i="72"/>
  <c r="D107" i="72" s="1"/>
  <c r="C65" i="72"/>
  <c r="AH64" i="72"/>
  <c r="AG64" i="72"/>
  <c r="AG120" i="72" s="1"/>
  <c r="AF64" i="72"/>
  <c r="AF120" i="72" s="1"/>
  <c r="AE64" i="72"/>
  <c r="AE120" i="72" s="1"/>
  <c r="AD64" i="72"/>
  <c r="AD120" i="72" s="1"/>
  <c r="AC64" i="72"/>
  <c r="AB64" i="72"/>
  <c r="AB120" i="72" s="1"/>
  <c r="AA64" i="72"/>
  <c r="AA92" i="72" s="1"/>
  <c r="Z64" i="72"/>
  <c r="Y64" i="72"/>
  <c r="Y120" i="72" s="1"/>
  <c r="X64" i="72"/>
  <c r="X120" i="72" s="1"/>
  <c r="W64" i="72"/>
  <c r="V64" i="72"/>
  <c r="V92" i="72" s="1"/>
  <c r="U64" i="72"/>
  <c r="T64" i="72"/>
  <c r="S64" i="72"/>
  <c r="S92" i="72" s="1"/>
  <c r="R64" i="72"/>
  <c r="Q64" i="72"/>
  <c r="Q120" i="72" s="1"/>
  <c r="P64" i="72"/>
  <c r="P120" i="72" s="1"/>
  <c r="O64" i="72"/>
  <c r="N64" i="72"/>
  <c r="N120" i="72" s="1"/>
  <c r="M64" i="72"/>
  <c r="M92" i="72" s="1"/>
  <c r="L64" i="72"/>
  <c r="K64" i="72"/>
  <c r="K92" i="72" s="1"/>
  <c r="J64" i="72"/>
  <c r="I64" i="72"/>
  <c r="I92" i="72" s="1"/>
  <c r="H64" i="72"/>
  <c r="H92" i="72" s="1"/>
  <c r="G64" i="72"/>
  <c r="G92" i="72" s="1"/>
  <c r="F64" i="72"/>
  <c r="F120" i="72" s="1"/>
  <c r="E64" i="72"/>
  <c r="D64" i="72"/>
  <c r="C64" i="72"/>
  <c r="C120" i="72" s="1"/>
  <c r="AL63" i="72"/>
  <c r="AL91" i="72" s="1"/>
  <c r="AK63" i="72"/>
  <c r="AK119" i="72" s="1"/>
  <c r="AJ63" i="72"/>
  <c r="AJ119" i="72" s="1"/>
  <c r="AI63" i="72"/>
  <c r="AI119" i="72" s="1"/>
  <c r="AH63" i="72"/>
  <c r="AH119" i="72" s="1"/>
  <c r="AG63" i="72"/>
  <c r="AF63" i="72"/>
  <c r="AE63" i="72"/>
  <c r="AE91" i="72" s="1"/>
  <c r="AD63" i="72"/>
  <c r="AD91" i="72" s="1"/>
  <c r="AC63" i="72"/>
  <c r="AC91" i="72" s="1"/>
  <c r="AB63" i="72"/>
  <c r="AB119" i="72" s="1"/>
  <c r="AA63" i="72"/>
  <c r="AA119" i="72" s="1"/>
  <c r="Z63" i="72"/>
  <c r="Z119" i="72" s="1"/>
  <c r="Y63" i="72"/>
  <c r="X63" i="72"/>
  <c r="X119" i="72" s="1"/>
  <c r="W63" i="72"/>
  <c r="W91" i="72" s="1"/>
  <c r="V63" i="72"/>
  <c r="V91" i="72" s="1"/>
  <c r="U63" i="72"/>
  <c r="U105" i="72" s="1"/>
  <c r="T63" i="72"/>
  <c r="T119" i="72" s="1"/>
  <c r="S63" i="72"/>
  <c r="S119" i="72" s="1"/>
  <c r="R63" i="72"/>
  <c r="R119" i="72" s="1"/>
  <c r="Q63" i="72"/>
  <c r="P63" i="72"/>
  <c r="P119" i="72" s="1"/>
  <c r="O63" i="72"/>
  <c r="O91" i="72" s="1"/>
  <c r="N63" i="72"/>
  <c r="N91" i="72" s="1"/>
  <c r="M63" i="72"/>
  <c r="M91" i="72" s="1"/>
  <c r="L63" i="72"/>
  <c r="L91" i="72" s="1"/>
  <c r="K63" i="72"/>
  <c r="K119" i="72" s="1"/>
  <c r="J63" i="72"/>
  <c r="I63" i="72"/>
  <c r="H63" i="72"/>
  <c r="G63" i="72"/>
  <c r="G119" i="72" s="1"/>
  <c r="F63" i="72"/>
  <c r="E63" i="72"/>
  <c r="E91" i="72" s="1"/>
  <c r="D63" i="72"/>
  <c r="D119" i="72" s="1"/>
  <c r="C63" i="72"/>
  <c r="C119" i="72" s="1"/>
  <c r="B63" i="72"/>
  <c r="B64" i="72" s="1"/>
  <c r="B65" i="72" s="1"/>
  <c r="B66" i="72" s="1"/>
  <c r="B67" i="72" s="1"/>
  <c r="B68" i="72" s="1"/>
  <c r="B69" i="72" s="1"/>
  <c r="B70" i="72" s="1"/>
  <c r="B71" i="72" s="1"/>
  <c r="AP62" i="72"/>
  <c r="AP118" i="72" s="1"/>
  <c r="AO62" i="72"/>
  <c r="AN62" i="72"/>
  <c r="AM62" i="72"/>
  <c r="AL62" i="72"/>
  <c r="AK62" i="72"/>
  <c r="AK118" i="72" s="1"/>
  <c r="AJ62" i="72"/>
  <c r="AJ118" i="72" s="1"/>
  <c r="AI62" i="72"/>
  <c r="AI90" i="72" s="1"/>
  <c r="AH62" i="72"/>
  <c r="AG62" i="72"/>
  <c r="AF62" i="72"/>
  <c r="AE62" i="72"/>
  <c r="AE90" i="72" s="1"/>
  <c r="AD62" i="72"/>
  <c r="AC62" i="72"/>
  <c r="AC118" i="72" s="1"/>
  <c r="AB62" i="72"/>
  <c r="AB118" i="72" s="1"/>
  <c r="AA62" i="72"/>
  <c r="AA118" i="72" s="1"/>
  <c r="Z62" i="72"/>
  <c r="Z118" i="72" s="1"/>
  <c r="Y62" i="72"/>
  <c r="X62" i="72"/>
  <c r="W62" i="72"/>
  <c r="V62" i="72"/>
  <c r="V90" i="72" s="1"/>
  <c r="U62" i="72"/>
  <c r="U118" i="72" s="1"/>
  <c r="T62" i="72"/>
  <c r="T118" i="72" s="1"/>
  <c r="S62" i="72"/>
  <c r="S118" i="72" s="1"/>
  <c r="R62" i="72"/>
  <c r="Q62" i="72"/>
  <c r="P62" i="72"/>
  <c r="O62" i="72"/>
  <c r="O90" i="72" s="1"/>
  <c r="N62" i="72"/>
  <c r="M62" i="72"/>
  <c r="M118" i="72" s="1"/>
  <c r="L62" i="72"/>
  <c r="L118" i="72" s="1"/>
  <c r="K62" i="72"/>
  <c r="K118" i="72" s="1"/>
  <c r="J62" i="72"/>
  <c r="I62" i="72"/>
  <c r="H62" i="72"/>
  <c r="G62" i="72"/>
  <c r="G90" i="72" s="1"/>
  <c r="F62" i="72"/>
  <c r="F90" i="72" s="1"/>
  <c r="E62" i="72"/>
  <c r="E118" i="72" s="1"/>
  <c r="D62" i="72"/>
  <c r="D118" i="72" s="1"/>
  <c r="C62" i="72"/>
  <c r="C90" i="72" s="1"/>
  <c r="F57" i="72"/>
  <c r="E57" i="72"/>
  <c r="D57" i="72"/>
  <c r="C57" i="72"/>
  <c r="J56" i="72"/>
  <c r="I56" i="72"/>
  <c r="H56" i="72"/>
  <c r="G56" i="72"/>
  <c r="F56" i="72"/>
  <c r="E56" i="72"/>
  <c r="D56" i="72"/>
  <c r="C56" i="72"/>
  <c r="N55" i="72"/>
  <c r="M55" i="72"/>
  <c r="L55" i="72"/>
  <c r="K55" i="72"/>
  <c r="J55" i="72"/>
  <c r="I55" i="72"/>
  <c r="H55" i="72"/>
  <c r="G55" i="72"/>
  <c r="F55" i="72"/>
  <c r="E55" i="72"/>
  <c r="D55" i="72"/>
  <c r="C55" i="72"/>
  <c r="R54" i="72"/>
  <c r="Q54" i="72"/>
  <c r="P54" i="72"/>
  <c r="O54" i="72"/>
  <c r="N54" i="72"/>
  <c r="M54" i="72"/>
  <c r="L54" i="72"/>
  <c r="K54" i="72"/>
  <c r="J54" i="72"/>
  <c r="I54" i="72"/>
  <c r="H54" i="72"/>
  <c r="G54" i="72"/>
  <c r="F54" i="72"/>
  <c r="E54" i="72"/>
  <c r="D54" i="72"/>
  <c r="C54" i="72"/>
  <c r="V53" i="72"/>
  <c r="U53" i="72"/>
  <c r="T53" i="72"/>
  <c r="S53" i="72"/>
  <c r="R53" i="72"/>
  <c r="Q53" i="72"/>
  <c r="P53" i="72"/>
  <c r="O53" i="72"/>
  <c r="N53" i="72"/>
  <c r="M53" i="72"/>
  <c r="L53" i="72"/>
  <c r="K53" i="72"/>
  <c r="J53" i="72"/>
  <c r="I53" i="72"/>
  <c r="H53" i="72"/>
  <c r="G53" i="72"/>
  <c r="F53" i="72"/>
  <c r="E53" i="72"/>
  <c r="D53" i="72"/>
  <c r="C53" i="72"/>
  <c r="Z52" i="72"/>
  <c r="Y52" i="72"/>
  <c r="X52" i="72"/>
  <c r="W52" i="72"/>
  <c r="V52" i="72"/>
  <c r="U52" i="72"/>
  <c r="T52" i="72"/>
  <c r="S52" i="72"/>
  <c r="R52" i="72"/>
  <c r="Q52" i="72"/>
  <c r="P52" i="72"/>
  <c r="O52" i="72"/>
  <c r="N52" i="72"/>
  <c r="M52" i="72"/>
  <c r="L52" i="72"/>
  <c r="K52" i="72"/>
  <c r="J52" i="72"/>
  <c r="I52" i="72"/>
  <c r="H52" i="72"/>
  <c r="G52" i="72"/>
  <c r="F52" i="72"/>
  <c r="E52" i="72"/>
  <c r="D52" i="72"/>
  <c r="C52" i="72"/>
  <c r="AD51" i="72"/>
  <c r="AC51" i="72"/>
  <c r="AB51" i="72"/>
  <c r="AA51" i="72"/>
  <c r="Z51" i="72"/>
  <c r="Y51" i="72"/>
  <c r="X51" i="72"/>
  <c r="W51" i="72"/>
  <c r="V51" i="72"/>
  <c r="U51" i="72"/>
  <c r="T51" i="72"/>
  <c r="S51" i="72"/>
  <c r="R51" i="72"/>
  <c r="Q51" i="72"/>
  <c r="P51" i="72"/>
  <c r="O51" i="72"/>
  <c r="N51" i="72"/>
  <c r="M51" i="72"/>
  <c r="L51" i="72"/>
  <c r="K51" i="72"/>
  <c r="J51" i="72"/>
  <c r="I51" i="72"/>
  <c r="H51" i="72"/>
  <c r="G51" i="72"/>
  <c r="F51" i="72"/>
  <c r="E51" i="72"/>
  <c r="D51" i="72"/>
  <c r="C51" i="72"/>
  <c r="AH50" i="72"/>
  <c r="AG50" i="72"/>
  <c r="AF50" i="72"/>
  <c r="AE50" i="72"/>
  <c r="AD50" i="72"/>
  <c r="AC50" i="72"/>
  <c r="AB50" i="72"/>
  <c r="AA50" i="72"/>
  <c r="Z50" i="72"/>
  <c r="Y50" i="72"/>
  <c r="X50" i="72"/>
  <c r="W50" i="72"/>
  <c r="V50" i="72"/>
  <c r="U50" i="72"/>
  <c r="T50" i="72"/>
  <c r="S50" i="72"/>
  <c r="R50" i="72"/>
  <c r="Q50" i="72"/>
  <c r="P50" i="72"/>
  <c r="O50" i="72"/>
  <c r="N50" i="72"/>
  <c r="M50" i="72"/>
  <c r="L50" i="72"/>
  <c r="K50" i="72"/>
  <c r="J50" i="72"/>
  <c r="I50" i="72"/>
  <c r="H50" i="72"/>
  <c r="G50" i="72"/>
  <c r="F50" i="72"/>
  <c r="E50" i="72"/>
  <c r="D50" i="72"/>
  <c r="C50" i="72"/>
  <c r="B50" i="72"/>
  <c r="B51" i="72" s="1"/>
  <c r="B52" i="72" s="1"/>
  <c r="B53" i="72" s="1"/>
  <c r="B54" i="72" s="1"/>
  <c r="B55" i="72" s="1"/>
  <c r="B56" i="72" s="1"/>
  <c r="B57" i="72" s="1"/>
  <c r="AL49" i="72"/>
  <c r="AK49" i="72"/>
  <c r="AJ49" i="72"/>
  <c r="AI49" i="72"/>
  <c r="AH49" i="72"/>
  <c r="AG49" i="72"/>
  <c r="AF49" i="72"/>
  <c r="AE49" i="72"/>
  <c r="AD49" i="72"/>
  <c r="AC49" i="72"/>
  <c r="AB49" i="72"/>
  <c r="AA49" i="72"/>
  <c r="Z49" i="72"/>
  <c r="Y49" i="72"/>
  <c r="X49" i="72"/>
  <c r="W49" i="72"/>
  <c r="V49" i="72"/>
  <c r="U49" i="72"/>
  <c r="T49" i="72"/>
  <c r="S49" i="72"/>
  <c r="R49" i="72"/>
  <c r="Q49" i="72"/>
  <c r="P49" i="72"/>
  <c r="O49" i="72"/>
  <c r="N49" i="72"/>
  <c r="M49" i="72"/>
  <c r="L49" i="72"/>
  <c r="K49" i="72"/>
  <c r="J49" i="72"/>
  <c r="I49" i="72"/>
  <c r="H49" i="72"/>
  <c r="G49" i="72"/>
  <c r="F49" i="72"/>
  <c r="E49" i="72"/>
  <c r="D49" i="72"/>
  <c r="C49" i="72"/>
  <c r="B49" i="72"/>
  <c r="AP48" i="72"/>
  <c r="AO48" i="72"/>
  <c r="AN48" i="72"/>
  <c r="AM48" i="72"/>
  <c r="AL48" i="72"/>
  <c r="AK48" i="72"/>
  <c r="AJ48" i="72"/>
  <c r="AI48" i="72"/>
  <c r="AH48" i="72"/>
  <c r="AG48" i="72"/>
  <c r="AF48" i="72"/>
  <c r="AE48" i="72"/>
  <c r="AD48" i="72"/>
  <c r="AC48" i="72"/>
  <c r="AB48" i="72"/>
  <c r="AA48" i="72"/>
  <c r="Z48" i="72"/>
  <c r="Y48" i="72"/>
  <c r="X48" i="72"/>
  <c r="W48" i="72"/>
  <c r="V48" i="72"/>
  <c r="U48" i="72"/>
  <c r="T48" i="72"/>
  <c r="S48" i="72"/>
  <c r="R48" i="72"/>
  <c r="Q48" i="72"/>
  <c r="P48" i="72"/>
  <c r="O48" i="72"/>
  <c r="N48" i="72"/>
  <c r="M48" i="72"/>
  <c r="L48" i="72"/>
  <c r="K48" i="72"/>
  <c r="J48" i="72"/>
  <c r="I48" i="72"/>
  <c r="H48" i="72"/>
  <c r="G48" i="72"/>
  <c r="F48" i="72"/>
  <c r="E48" i="72"/>
  <c r="D48" i="72"/>
  <c r="C48" i="72"/>
  <c r="AS15" i="72"/>
  <c r="AS14" i="72"/>
  <c r="AS13" i="72"/>
  <c r="AS12" i="72"/>
  <c r="AS11" i="72"/>
  <c r="AS10" i="72"/>
  <c r="AS9" i="72"/>
  <c r="AS8" i="72"/>
  <c r="AS7" i="72"/>
  <c r="AS6" i="72"/>
  <c r="AS15" i="73"/>
  <c r="AS14" i="73"/>
  <c r="AS13" i="73"/>
  <c r="AS12" i="73"/>
  <c r="AS11" i="73"/>
  <c r="AS10" i="73"/>
  <c r="AS9" i="73"/>
  <c r="AS8" i="73"/>
  <c r="AS7" i="73"/>
  <c r="AS6" i="73"/>
  <c r="AS15" i="74"/>
  <c r="AS14" i="74"/>
  <c r="AS13" i="74"/>
  <c r="AS12" i="74"/>
  <c r="AS11" i="74"/>
  <c r="AS10" i="74"/>
  <c r="AS9" i="74"/>
  <c r="AS8" i="74"/>
  <c r="AS7" i="74"/>
  <c r="AS6" i="74"/>
  <c r="AS15" i="75"/>
  <c r="AS14" i="75"/>
  <c r="AS13" i="75"/>
  <c r="AS12" i="75"/>
  <c r="AS11" i="75"/>
  <c r="AS10" i="75"/>
  <c r="AS9" i="75"/>
  <c r="AS8" i="75"/>
  <c r="AS7" i="75"/>
  <c r="AS6" i="75"/>
  <c r="AP127" i="71"/>
  <c r="AO127" i="71"/>
  <c r="AN127" i="71"/>
  <c r="AM127" i="71"/>
  <c r="AL127" i="71"/>
  <c r="AK127" i="71"/>
  <c r="AJ127" i="71"/>
  <c r="AI127" i="71"/>
  <c r="AH127" i="71"/>
  <c r="AG127" i="71"/>
  <c r="AF127" i="71"/>
  <c r="AE127" i="71"/>
  <c r="AD127" i="71"/>
  <c r="AC127" i="71"/>
  <c r="AB127" i="71"/>
  <c r="AA127" i="71"/>
  <c r="Z127" i="71"/>
  <c r="Y127" i="71"/>
  <c r="X127" i="71"/>
  <c r="W127" i="71"/>
  <c r="V127" i="71"/>
  <c r="U127" i="71"/>
  <c r="T127" i="71"/>
  <c r="S127" i="71"/>
  <c r="R127" i="71"/>
  <c r="Q127" i="71"/>
  <c r="P127" i="71"/>
  <c r="O127" i="71"/>
  <c r="N127" i="71"/>
  <c r="M127" i="71"/>
  <c r="L127" i="71"/>
  <c r="K127" i="71"/>
  <c r="J127" i="71"/>
  <c r="I127" i="71"/>
  <c r="H127" i="71"/>
  <c r="G127" i="71"/>
  <c r="F127" i="71"/>
  <c r="E127" i="71"/>
  <c r="D127" i="71"/>
  <c r="C127" i="71"/>
  <c r="AP126" i="71"/>
  <c r="AO126" i="71"/>
  <c r="AN126" i="71"/>
  <c r="AM126" i="71"/>
  <c r="AL126" i="71"/>
  <c r="AK126" i="71"/>
  <c r="AJ126" i="71"/>
  <c r="AI126" i="71"/>
  <c r="AH126" i="71"/>
  <c r="AG126" i="71"/>
  <c r="AF126" i="71"/>
  <c r="AE126" i="71"/>
  <c r="AD126" i="71"/>
  <c r="AC126" i="71"/>
  <c r="AB126" i="71"/>
  <c r="AA126" i="71"/>
  <c r="Z126" i="71"/>
  <c r="Y126" i="71"/>
  <c r="X126" i="71"/>
  <c r="W126" i="71"/>
  <c r="V126" i="71"/>
  <c r="U126" i="71"/>
  <c r="T126" i="71"/>
  <c r="S126" i="71"/>
  <c r="R126" i="71"/>
  <c r="Q126" i="71"/>
  <c r="P126" i="71"/>
  <c r="O126" i="71"/>
  <c r="N126" i="71"/>
  <c r="M126" i="71"/>
  <c r="L126" i="71"/>
  <c r="K126" i="71"/>
  <c r="J126" i="71"/>
  <c r="I126" i="71"/>
  <c r="H126" i="71"/>
  <c r="G126" i="71"/>
  <c r="F126" i="71"/>
  <c r="E126" i="71"/>
  <c r="D126" i="71"/>
  <c r="C126" i="71"/>
  <c r="AP125" i="71"/>
  <c r="AO125" i="71"/>
  <c r="AN125" i="71"/>
  <c r="AM125" i="71"/>
  <c r="AL125" i="71"/>
  <c r="AK125" i="71"/>
  <c r="AJ125" i="71"/>
  <c r="AI125" i="71"/>
  <c r="AH125" i="71"/>
  <c r="AG125" i="71"/>
  <c r="AF125" i="71"/>
  <c r="AE125" i="71"/>
  <c r="AD125" i="71"/>
  <c r="AC125" i="71"/>
  <c r="AB125" i="71"/>
  <c r="AA125" i="71"/>
  <c r="Z125" i="71"/>
  <c r="Y125" i="71"/>
  <c r="X125" i="71"/>
  <c r="W125" i="71"/>
  <c r="V125" i="71"/>
  <c r="U125" i="71"/>
  <c r="T125" i="71"/>
  <c r="S125" i="71"/>
  <c r="R125" i="71"/>
  <c r="Q125" i="71"/>
  <c r="P125" i="71"/>
  <c r="O125" i="71"/>
  <c r="N125" i="71"/>
  <c r="M125" i="71"/>
  <c r="L125" i="71"/>
  <c r="K125" i="71"/>
  <c r="J125" i="71"/>
  <c r="I125" i="71"/>
  <c r="H125" i="71"/>
  <c r="G125" i="71"/>
  <c r="F125" i="71"/>
  <c r="E125" i="71"/>
  <c r="D125" i="71"/>
  <c r="C125" i="71"/>
  <c r="AP124" i="71"/>
  <c r="AO124" i="71"/>
  <c r="AN124" i="71"/>
  <c r="AM124" i="71"/>
  <c r="AL124" i="71"/>
  <c r="AK124" i="71"/>
  <c r="AJ124" i="71"/>
  <c r="AI124" i="71"/>
  <c r="AH124" i="71"/>
  <c r="AG124" i="71"/>
  <c r="AF124" i="71"/>
  <c r="AE124" i="71"/>
  <c r="AD124" i="71"/>
  <c r="AC124" i="71"/>
  <c r="AB124" i="71"/>
  <c r="AA124" i="71"/>
  <c r="Z124" i="71"/>
  <c r="Y124" i="71"/>
  <c r="X124" i="71"/>
  <c r="W124" i="71"/>
  <c r="V124" i="71"/>
  <c r="U124" i="71"/>
  <c r="T124" i="71"/>
  <c r="S124" i="71"/>
  <c r="R124" i="71"/>
  <c r="Q124" i="71"/>
  <c r="P124" i="71"/>
  <c r="O124" i="71"/>
  <c r="N124" i="71"/>
  <c r="M124" i="71"/>
  <c r="L124" i="71"/>
  <c r="K124" i="71"/>
  <c r="J124" i="71"/>
  <c r="I124" i="71"/>
  <c r="H124" i="71"/>
  <c r="G124" i="71"/>
  <c r="F124" i="71"/>
  <c r="E124" i="71"/>
  <c r="D124" i="71"/>
  <c r="C124" i="71"/>
  <c r="AP123" i="71"/>
  <c r="AO123" i="71"/>
  <c r="AN123" i="71"/>
  <c r="AM123" i="71"/>
  <c r="AL123" i="71"/>
  <c r="AK123" i="71"/>
  <c r="AJ123" i="71"/>
  <c r="AI123" i="71"/>
  <c r="AH123" i="71"/>
  <c r="AG123" i="71"/>
  <c r="AF123" i="71"/>
  <c r="AE123" i="71"/>
  <c r="AD123" i="71"/>
  <c r="AC123" i="71"/>
  <c r="AB123" i="71"/>
  <c r="AA123" i="71"/>
  <c r="Z123" i="71"/>
  <c r="Y123" i="71"/>
  <c r="X123" i="71"/>
  <c r="W123" i="71"/>
  <c r="V123" i="71"/>
  <c r="U123" i="71"/>
  <c r="T123" i="71"/>
  <c r="S123" i="71"/>
  <c r="R123" i="71"/>
  <c r="Q123" i="71"/>
  <c r="P123" i="71"/>
  <c r="O123" i="71"/>
  <c r="N123" i="71"/>
  <c r="M123" i="71"/>
  <c r="L123" i="71"/>
  <c r="K123" i="71"/>
  <c r="J123" i="71"/>
  <c r="I123" i="71"/>
  <c r="H123" i="71"/>
  <c r="G123" i="71"/>
  <c r="F123" i="71"/>
  <c r="E123" i="71"/>
  <c r="D123" i="71"/>
  <c r="C123" i="71"/>
  <c r="AP122" i="71"/>
  <c r="AO122" i="71"/>
  <c r="AN122" i="71"/>
  <c r="AM122" i="71"/>
  <c r="AL122" i="71"/>
  <c r="AK122" i="71"/>
  <c r="AJ122" i="71"/>
  <c r="AI122" i="71"/>
  <c r="AH122" i="71"/>
  <c r="AG122" i="71"/>
  <c r="AF122" i="71"/>
  <c r="AE122" i="71"/>
  <c r="AD122" i="71"/>
  <c r="AC122" i="71"/>
  <c r="AB122" i="71"/>
  <c r="AA122" i="71"/>
  <c r="Z122" i="71"/>
  <c r="Y122" i="71"/>
  <c r="X122" i="71"/>
  <c r="W122" i="71"/>
  <c r="V122" i="71"/>
  <c r="U122" i="71"/>
  <c r="T122" i="71"/>
  <c r="S122" i="71"/>
  <c r="R122" i="71"/>
  <c r="Q122" i="71"/>
  <c r="P122" i="71"/>
  <c r="O122" i="71"/>
  <c r="N122" i="71"/>
  <c r="M122" i="71"/>
  <c r="L122" i="71"/>
  <c r="K122" i="71"/>
  <c r="J122" i="71"/>
  <c r="I122" i="71"/>
  <c r="H122" i="71"/>
  <c r="G122" i="71"/>
  <c r="F122" i="71"/>
  <c r="E122" i="71"/>
  <c r="D122" i="71"/>
  <c r="C122" i="71"/>
  <c r="AP121" i="71"/>
  <c r="AO121" i="71"/>
  <c r="AN121" i="71"/>
  <c r="AM121" i="71"/>
  <c r="AL121" i="71"/>
  <c r="AK121" i="71"/>
  <c r="AJ121" i="71"/>
  <c r="AI121" i="71"/>
  <c r="AH121" i="71"/>
  <c r="AG121" i="71"/>
  <c r="AF121" i="71"/>
  <c r="AE121" i="71"/>
  <c r="AD121" i="71"/>
  <c r="AC121" i="71"/>
  <c r="AB121" i="71"/>
  <c r="AA121" i="71"/>
  <c r="Z121" i="71"/>
  <c r="Y121" i="71"/>
  <c r="X121" i="71"/>
  <c r="W121" i="71"/>
  <c r="V121" i="71"/>
  <c r="U121" i="71"/>
  <c r="T121" i="71"/>
  <c r="S121" i="71"/>
  <c r="R121" i="71"/>
  <c r="Q121" i="71"/>
  <c r="P121" i="71"/>
  <c r="O121" i="71"/>
  <c r="N121" i="71"/>
  <c r="M121" i="71"/>
  <c r="L121" i="71"/>
  <c r="K121" i="71"/>
  <c r="J121" i="71"/>
  <c r="I121" i="71"/>
  <c r="H121" i="71"/>
  <c r="G121" i="71"/>
  <c r="F121" i="71"/>
  <c r="E121" i="71"/>
  <c r="D121" i="71"/>
  <c r="C121" i="71"/>
  <c r="AP120" i="71"/>
  <c r="AO120" i="71"/>
  <c r="AN120" i="71"/>
  <c r="AM120" i="71"/>
  <c r="AL120" i="71"/>
  <c r="AK120" i="71"/>
  <c r="AJ120" i="71"/>
  <c r="AI120" i="71"/>
  <c r="AH120" i="71"/>
  <c r="AG120" i="71"/>
  <c r="AF120" i="71"/>
  <c r="AE120" i="71"/>
  <c r="AD120" i="71"/>
  <c r="AC120" i="71"/>
  <c r="AB120" i="71"/>
  <c r="AA120" i="71"/>
  <c r="Z120" i="71"/>
  <c r="Y120" i="71"/>
  <c r="X120" i="71"/>
  <c r="W120" i="71"/>
  <c r="V120" i="71"/>
  <c r="U120" i="71"/>
  <c r="T120" i="71"/>
  <c r="S120" i="71"/>
  <c r="R120" i="71"/>
  <c r="Q120" i="71"/>
  <c r="P120" i="71"/>
  <c r="O120" i="71"/>
  <c r="N120" i="71"/>
  <c r="M120" i="71"/>
  <c r="L120" i="71"/>
  <c r="K120" i="71"/>
  <c r="J120" i="71"/>
  <c r="I120" i="71"/>
  <c r="H120" i="71"/>
  <c r="G120" i="71"/>
  <c r="F120" i="71"/>
  <c r="E120" i="71"/>
  <c r="D120" i="71"/>
  <c r="C120" i="71"/>
  <c r="AP119" i="71"/>
  <c r="AO119" i="71"/>
  <c r="AN119" i="71"/>
  <c r="AM119" i="71"/>
  <c r="AL119" i="71"/>
  <c r="AK119" i="71"/>
  <c r="AJ119" i="71"/>
  <c r="AI119" i="71"/>
  <c r="AH119" i="71"/>
  <c r="AG119" i="71"/>
  <c r="AF119" i="71"/>
  <c r="AE119" i="71"/>
  <c r="AD119" i="71"/>
  <c r="AC119" i="71"/>
  <c r="AB119" i="71"/>
  <c r="AA119" i="71"/>
  <c r="Z119" i="71"/>
  <c r="Y119" i="71"/>
  <c r="X119" i="71"/>
  <c r="W119" i="71"/>
  <c r="V119" i="71"/>
  <c r="U119" i="71"/>
  <c r="T119" i="71"/>
  <c r="S119" i="71"/>
  <c r="R119" i="71"/>
  <c r="Q119" i="71"/>
  <c r="P119" i="71"/>
  <c r="O119" i="71"/>
  <c r="N119" i="71"/>
  <c r="M119" i="71"/>
  <c r="L119" i="71"/>
  <c r="K119" i="71"/>
  <c r="J119" i="71"/>
  <c r="I119" i="71"/>
  <c r="H119" i="71"/>
  <c r="G119" i="71"/>
  <c r="F119" i="71"/>
  <c r="E119" i="71"/>
  <c r="D119" i="71"/>
  <c r="C119" i="71"/>
  <c r="AP118" i="71"/>
  <c r="AO118" i="71"/>
  <c r="AN118" i="71"/>
  <c r="AM118" i="71"/>
  <c r="AL118" i="71"/>
  <c r="AK118" i="71"/>
  <c r="AJ118" i="71"/>
  <c r="AI118" i="71"/>
  <c r="AH118" i="71"/>
  <c r="AG118" i="71"/>
  <c r="AF118" i="71"/>
  <c r="AE118" i="71"/>
  <c r="AD118" i="71"/>
  <c r="AC118" i="71"/>
  <c r="AB118" i="71"/>
  <c r="AA118" i="71"/>
  <c r="Z118" i="71"/>
  <c r="Y118" i="71"/>
  <c r="X118" i="71"/>
  <c r="W118" i="71"/>
  <c r="V118" i="71"/>
  <c r="U118" i="71"/>
  <c r="T118" i="71"/>
  <c r="S118" i="71"/>
  <c r="R118" i="71"/>
  <c r="Q118" i="71"/>
  <c r="P118" i="71"/>
  <c r="O118" i="71"/>
  <c r="N118" i="71"/>
  <c r="M118" i="71"/>
  <c r="L118" i="71"/>
  <c r="K118" i="71"/>
  <c r="J118" i="71"/>
  <c r="I118" i="71"/>
  <c r="H118" i="71"/>
  <c r="G118" i="71"/>
  <c r="F118" i="71"/>
  <c r="E118" i="71"/>
  <c r="D118" i="71"/>
  <c r="C118" i="71"/>
  <c r="AS15" i="71"/>
  <c r="AS14" i="71"/>
  <c r="AS13" i="71"/>
  <c r="AS12" i="71"/>
  <c r="AS11" i="71"/>
  <c r="AS10" i="71"/>
  <c r="AS9" i="71"/>
  <c r="AS8" i="71"/>
  <c r="AS7" i="71"/>
  <c r="AS6" i="71"/>
  <c r="B119" i="71"/>
  <c r="B120" i="71" s="1"/>
  <c r="B121" i="71" s="1"/>
  <c r="B122" i="71" s="1"/>
  <c r="B123" i="71" s="1"/>
  <c r="B124" i="71" s="1"/>
  <c r="B125" i="71" s="1"/>
  <c r="B126" i="71" s="1"/>
  <c r="B127" i="71" s="1"/>
  <c r="F127" i="72" l="1"/>
  <c r="F99" i="72"/>
  <c r="L92" i="72"/>
  <c r="C121" i="72"/>
  <c r="S121" i="72"/>
  <c r="AD104" i="75"/>
  <c r="AD90" i="75"/>
  <c r="E105" i="75"/>
  <c r="E119" i="75"/>
  <c r="D108" i="75"/>
  <c r="D122" i="75"/>
  <c r="I121" i="74"/>
  <c r="I93" i="74"/>
  <c r="E122" i="74"/>
  <c r="E94" i="74"/>
  <c r="N118" i="72"/>
  <c r="N90" i="72"/>
  <c r="AL118" i="72"/>
  <c r="AL90" i="72"/>
  <c r="AJ91" i="72"/>
  <c r="Y92" i="72"/>
  <c r="AH118" i="72"/>
  <c r="S106" i="75"/>
  <c r="S120" i="75"/>
  <c r="N122" i="75"/>
  <c r="N108" i="75"/>
  <c r="V123" i="75"/>
  <c r="V109" i="75"/>
  <c r="V95" i="75"/>
  <c r="F105" i="75"/>
  <c r="F119" i="75"/>
  <c r="F91" i="75"/>
  <c r="Q106" i="75"/>
  <c r="Q92" i="75"/>
  <c r="N94" i="75"/>
  <c r="P118" i="74"/>
  <c r="P90" i="74"/>
  <c r="AF118" i="74"/>
  <c r="AF90" i="74"/>
  <c r="O119" i="74"/>
  <c r="O91" i="74"/>
  <c r="W119" i="74"/>
  <c r="W91" i="74"/>
  <c r="F99" i="74"/>
  <c r="F127" i="74"/>
  <c r="U106" i="74"/>
  <c r="U120" i="74"/>
  <c r="U92" i="74"/>
  <c r="H122" i="74"/>
  <c r="H108" i="74"/>
  <c r="P95" i="74"/>
  <c r="E108" i="74"/>
  <c r="AM118" i="72"/>
  <c r="AM90" i="72"/>
  <c r="M90" i="72"/>
  <c r="AB92" i="72"/>
  <c r="E110" i="72"/>
  <c r="G118" i="72"/>
  <c r="I120" i="72"/>
  <c r="Q118" i="75"/>
  <c r="Q90" i="75"/>
  <c r="AO118" i="75"/>
  <c r="AO90" i="75"/>
  <c r="P119" i="75"/>
  <c r="P105" i="75"/>
  <c r="G122" i="75"/>
  <c r="G94" i="75"/>
  <c r="G95" i="75"/>
  <c r="G123" i="75"/>
  <c r="I125" i="75"/>
  <c r="I97" i="75"/>
  <c r="AF91" i="75"/>
  <c r="K106" i="75"/>
  <c r="AB120" i="75"/>
  <c r="C121" i="74"/>
  <c r="C93" i="74"/>
  <c r="AA121" i="74"/>
  <c r="AA93" i="74"/>
  <c r="K125" i="74"/>
  <c r="K97" i="74"/>
  <c r="M107" i="74"/>
  <c r="R118" i="74"/>
  <c r="X122" i="74"/>
  <c r="J118" i="73"/>
  <c r="J90" i="73"/>
  <c r="J104" i="73"/>
  <c r="AP118" i="73"/>
  <c r="AP90" i="73"/>
  <c r="AP104" i="73"/>
  <c r="Y119" i="73"/>
  <c r="Y91" i="73"/>
  <c r="K93" i="72"/>
  <c r="AA121" i="72"/>
  <c r="AA93" i="72"/>
  <c r="M104" i="72"/>
  <c r="AK104" i="72"/>
  <c r="L105" i="72"/>
  <c r="AB105" i="72"/>
  <c r="AP90" i="72"/>
  <c r="P92" i="72"/>
  <c r="J95" i="72"/>
  <c r="X107" i="72"/>
  <c r="L119" i="72"/>
  <c r="N122" i="72"/>
  <c r="E124" i="72"/>
  <c r="J118" i="75"/>
  <c r="J90" i="75"/>
  <c r="R118" i="75"/>
  <c r="R90" i="75"/>
  <c r="AH118" i="75"/>
  <c r="AH90" i="75"/>
  <c r="AG119" i="75"/>
  <c r="AG105" i="75"/>
  <c r="E120" i="75"/>
  <c r="E92" i="75"/>
  <c r="H94" i="75"/>
  <c r="H122" i="75"/>
  <c r="X108" i="75"/>
  <c r="X94" i="75"/>
  <c r="X122" i="75"/>
  <c r="P95" i="75"/>
  <c r="P123" i="75"/>
  <c r="Q104" i="75"/>
  <c r="K107" i="75"/>
  <c r="AG91" i="75"/>
  <c r="T93" i="75"/>
  <c r="S107" i="75"/>
  <c r="I111" i="75"/>
  <c r="AC120" i="75"/>
  <c r="R90" i="74"/>
  <c r="AP118" i="74"/>
  <c r="Q119" i="74"/>
  <c r="Q91" i="74"/>
  <c r="Y119" i="74"/>
  <c r="AB120" i="74"/>
  <c r="AB92" i="74"/>
  <c r="P122" i="74"/>
  <c r="L92" i="74"/>
  <c r="T120" i="72"/>
  <c r="G94" i="72"/>
  <c r="G122" i="72"/>
  <c r="F123" i="72"/>
  <c r="F95" i="72"/>
  <c r="N109" i="72"/>
  <c r="N123" i="72"/>
  <c r="N95" i="72"/>
  <c r="AK105" i="72"/>
  <c r="P106" i="72"/>
  <c r="H126" i="72"/>
  <c r="H112" i="72"/>
  <c r="R90" i="72"/>
  <c r="AC90" i="72"/>
  <c r="AB91" i="72"/>
  <c r="F92" i="72"/>
  <c r="Q92" i="72"/>
  <c r="AE92" i="72"/>
  <c r="L93" i="72"/>
  <c r="X93" i="72"/>
  <c r="P96" i="72"/>
  <c r="AN104" i="72"/>
  <c r="AL105" i="72"/>
  <c r="N106" i="72"/>
  <c r="AD106" i="72"/>
  <c r="L107" i="72"/>
  <c r="Y107" i="72"/>
  <c r="M119" i="72"/>
  <c r="AC119" i="72"/>
  <c r="O120" i="72"/>
  <c r="K121" i="72"/>
  <c r="C122" i="72"/>
  <c r="O122" i="72"/>
  <c r="G126" i="72"/>
  <c r="C118" i="75"/>
  <c r="C90" i="75"/>
  <c r="S118" i="75"/>
  <c r="S90" i="75"/>
  <c r="AI118" i="75"/>
  <c r="AI90" i="75"/>
  <c r="J119" i="75"/>
  <c r="J91" i="75"/>
  <c r="J105" i="75"/>
  <c r="R119" i="75"/>
  <c r="R91" i="75"/>
  <c r="R105" i="75"/>
  <c r="Z119" i="75"/>
  <c r="Z91" i="75"/>
  <c r="AH119" i="75"/>
  <c r="AH91" i="75"/>
  <c r="AH105" i="75"/>
  <c r="F92" i="75"/>
  <c r="F120" i="75"/>
  <c r="N92" i="75"/>
  <c r="N120" i="75"/>
  <c r="V92" i="75"/>
  <c r="AD92" i="75"/>
  <c r="AD120" i="75"/>
  <c r="M121" i="75"/>
  <c r="M93" i="75"/>
  <c r="M107" i="75"/>
  <c r="U93" i="75"/>
  <c r="U121" i="75"/>
  <c r="I122" i="75"/>
  <c r="I94" i="75"/>
  <c r="Q122" i="75"/>
  <c r="Q94" i="75"/>
  <c r="H112" i="75"/>
  <c r="H126" i="75"/>
  <c r="H98" i="75"/>
  <c r="I90" i="75"/>
  <c r="O91" i="75"/>
  <c r="AK91" i="75"/>
  <c r="AA104" i="75"/>
  <c r="J111" i="75"/>
  <c r="X118" i="75"/>
  <c r="U119" i="75"/>
  <c r="I121" i="75"/>
  <c r="C127" i="75"/>
  <c r="M93" i="74"/>
  <c r="U121" i="74"/>
  <c r="S121" i="74"/>
  <c r="X92" i="72"/>
  <c r="R95" i="72"/>
  <c r="S108" i="72"/>
  <c r="C126" i="75"/>
  <c r="C98" i="75"/>
  <c r="C112" i="75"/>
  <c r="Y121" i="74"/>
  <c r="Y93" i="74"/>
  <c r="M122" i="74"/>
  <c r="M108" i="74"/>
  <c r="M94" i="74"/>
  <c r="E123" i="74"/>
  <c r="E95" i="74"/>
  <c r="D127" i="74"/>
  <c r="D113" i="74"/>
  <c r="M95" i="74"/>
  <c r="AD118" i="72"/>
  <c r="AD90" i="72"/>
  <c r="AK90" i="72"/>
  <c r="R118" i="72"/>
  <c r="H120" i="72"/>
  <c r="Z93" i="75"/>
  <c r="Z121" i="75"/>
  <c r="Z107" i="75"/>
  <c r="V122" i="75"/>
  <c r="V108" i="75"/>
  <c r="N123" i="75"/>
  <c r="N95" i="75"/>
  <c r="N109" i="75"/>
  <c r="Q124" i="75"/>
  <c r="Q96" i="75"/>
  <c r="AE104" i="75"/>
  <c r="AE90" i="75"/>
  <c r="AD105" i="75"/>
  <c r="AD119" i="75"/>
  <c r="E91" i="75"/>
  <c r="N118" i="75"/>
  <c r="H118" i="74"/>
  <c r="H90" i="74"/>
  <c r="AN118" i="74"/>
  <c r="AN90" i="74"/>
  <c r="Z120" i="74"/>
  <c r="Z92" i="74"/>
  <c r="F126" i="74"/>
  <c r="F98" i="74"/>
  <c r="M106" i="74"/>
  <c r="M92" i="74"/>
  <c r="AC107" i="74"/>
  <c r="AC121" i="74"/>
  <c r="AC93" i="74"/>
  <c r="F119" i="72"/>
  <c r="F91" i="72"/>
  <c r="H93" i="72"/>
  <c r="S94" i="72"/>
  <c r="AL104" i="72"/>
  <c r="AG118" i="75"/>
  <c r="AG90" i="75"/>
  <c r="C93" i="75"/>
  <c r="C121" i="75"/>
  <c r="C107" i="75"/>
  <c r="AA121" i="75"/>
  <c r="AA107" i="75"/>
  <c r="W122" i="75"/>
  <c r="W94" i="75"/>
  <c r="J110" i="75"/>
  <c r="J124" i="75"/>
  <c r="D99" i="75"/>
  <c r="W105" i="75"/>
  <c r="W91" i="75"/>
  <c r="W119" i="75"/>
  <c r="R106" i="75"/>
  <c r="R120" i="75"/>
  <c r="R92" i="75"/>
  <c r="C125" i="74"/>
  <c r="C97" i="74"/>
  <c r="R118" i="73"/>
  <c r="R90" i="73"/>
  <c r="AH118" i="73"/>
  <c r="AH90" i="73"/>
  <c r="AG119" i="73"/>
  <c r="AG105" i="73"/>
  <c r="AG91" i="73"/>
  <c r="AB92" i="73"/>
  <c r="AB120" i="73"/>
  <c r="C93" i="72"/>
  <c r="S93" i="72"/>
  <c r="E104" i="72"/>
  <c r="U104" i="72"/>
  <c r="AC104" i="72"/>
  <c r="D105" i="72"/>
  <c r="T105" i="72"/>
  <c r="V107" i="72"/>
  <c r="L111" i="72"/>
  <c r="D92" i="72"/>
  <c r="AD92" i="72"/>
  <c r="L97" i="72"/>
  <c r="N104" i="72"/>
  <c r="AM104" i="72"/>
  <c r="V105" i="72"/>
  <c r="H107" i="72"/>
  <c r="H118" i="72"/>
  <c r="Z118" i="75"/>
  <c r="Z90" i="75"/>
  <c r="AP118" i="75"/>
  <c r="AP90" i="75"/>
  <c r="I119" i="75"/>
  <c r="I91" i="75"/>
  <c r="Y119" i="75"/>
  <c r="Y91" i="75"/>
  <c r="M92" i="75"/>
  <c r="M106" i="75"/>
  <c r="M120" i="75"/>
  <c r="U120" i="75"/>
  <c r="U106" i="75"/>
  <c r="D93" i="75"/>
  <c r="D121" i="75"/>
  <c r="D107" i="75"/>
  <c r="L121" i="75"/>
  <c r="L93" i="75"/>
  <c r="AB121" i="75"/>
  <c r="AB107" i="75"/>
  <c r="P122" i="75"/>
  <c r="P94" i="75"/>
  <c r="AG104" i="75"/>
  <c r="C106" i="75"/>
  <c r="N91" i="75"/>
  <c r="AA92" i="75"/>
  <c r="C96" i="75"/>
  <c r="Z104" i="75"/>
  <c r="L106" i="75"/>
  <c r="H109" i="75"/>
  <c r="W118" i="75"/>
  <c r="I124" i="75"/>
  <c r="D126" i="75"/>
  <c r="J118" i="74"/>
  <c r="Z118" i="74"/>
  <c r="Z90" i="74"/>
  <c r="AH118" i="74"/>
  <c r="AH90" i="74"/>
  <c r="I91" i="74"/>
  <c r="I119" i="74"/>
  <c r="AG91" i="74"/>
  <c r="D120" i="74"/>
  <c r="D92" i="74"/>
  <c r="T120" i="74"/>
  <c r="T92" i="74"/>
  <c r="X94" i="74"/>
  <c r="Y91" i="74"/>
  <c r="AH92" i="74"/>
  <c r="L120" i="72"/>
  <c r="X106" i="72"/>
  <c r="K108" i="72"/>
  <c r="J109" i="72"/>
  <c r="O104" i="72"/>
  <c r="J118" i="72"/>
  <c r="I119" i="72"/>
  <c r="I91" i="72"/>
  <c r="Q91" i="72"/>
  <c r="Y91" i="72"/>
  <c r="Y119" i="72"/>
  <c r="AG91" i="72"/>
  <c r="AG119" i="72"/>
  <c r="E120" i="72"/>
  <c r="E92" i="72"/>
  <c r="U92" i="72"/>
  <c r="U120" i="72"/>
  <c r="AC92" i="72"/>
  <c r="AC120" i="72"/>
  <c r="E93" i="72"/>
  <c r="E121" i="72"/>
  <c r="M107" i="72"/>
  <c r="M93" i="72"/>
  <c r="G123" i="72"/>
  <c r="G95" i="72"/>
  <c r="O123" i="72"/>
  <c r="O95" i="72"/>
  <c r="R124" i="72"/>
  <c r="R96" i="72"/>
  <c r="I106" i="72"/>
  <c r="Y106" i="72"/>
  <c r="AG106" i="72"/>
  <c r="I112" i="72"/>
  <c r="I98" i="72"/>
  <c r="E90" i="72"/>
  <c r="S90" i="72"/>
  <c r="AF90" i="72"/>
  <c r="D91" i="72"/>
  <c r="R91" i="72"/>
  <c r="T92" i="72"/>
  <c r="AF92" i="72"/>
  <c r="N93" i="72"/>
  <c r="K94" i="72"/>
  <c r="X94" i="72"/>
  <c r="L95" i="72"/>
  <c r="C98" i="72"/>
  <c r="D104" i="72"/>
  <c r="P104" i="72"/>
  <c r="C109" i="72"/>
  <c r="L110" i="72"/>
  <c r="N119" i="72"/>
  <c r="AD119" i="72"/>
  <c r="T122" i="72"/>
  <c r="K123" i="72"/>
  <c r="I126" i="72"/>
  <c r="L118" i="75"/>
  <c r="AJ118" i="75"/>
  <c r="S91" i="75"/>
  <c r="AI91" i="75"/>
  <c r="E107" i="75"/>
  <c r="Q108" i="75"/>
  <c r="I109" i="75"/>
  <c r="I123" i="75"/>
  <c r="Q109" i="75"/>
  <c r="Q95" i="75"/>
  <c r="K90" i="75"/>
  <c r="AJ90" i="75"/>
  <c r="P91" i="75"/>
  <c r="AB93" i="75"/>
  <c r="Y94" i="75"/>
  <c r="K96" i="75"/>
  <c r="E99" i="75"/>
  <c r="AH104" i="75"/>
  <c r="X105" i="75"/>
  <c r="AA106" i="75"/>
  <c r="H108" i="75"/>
  <c r="AE119" i="75"/>
  <c r="D120" i="75"/>
  <c r="Q121" i="75"/>
  <c r="D127" i="75"/>
  <c r="AP90" i="74"/>
  <c r="AE91" i="74"/>
  <c r="Q93" i="74"/>
  <c r="E126" i="74"/>
  <c r="C95" i="73"/>
  <c r="C123" i="73"/>
  <c r="S95" i="73"/>
  <c r="S123" i="73"/>
  <c r="G96" i="73"/>
  <c r="G124" i="73"/>
  <c r="G110" i="73"/>
  <c r="O96" i="73"/>
  <c r="O124" i="73"/>
  <c r="G97" i="73"/>
  <c r="G125" i="73"/>
  <c r="G111" i="73"/>
  <c r="J126" i="73"/>
  <c r="J98" i="73"/>
  <c r="AG106" i="73"/>
  <c r="AG92" i="73"/>
  <c r="Z90" i="73"/>
  <c r="H106" i="72"/>
  <c r="D127" i="72"/>
  <c r="AL104" i="75"/>
  <c r="AL118" i="75"/>
  <c r="T122" i="75"/>
  <c r="U122" i="74"/>
  <c r="U108" i="74"/>
  <c r="U94" i="74"/>
  <c r="U95" i="74"/>
  <c r="U123" i="74"/>
  <c r="Z90" i="72"/>
  <c r="F118" i="72"/>
  <c r="C92" i="75"/>
  <c r="C120" i="75"/>
  <c r="J107" i="75"/>
  <c r="J121" i="75"/>
  <c r="F122" i="75"/>
  <c r="F94" i="75"/>
  <c r="F123" i="75"/>
  <c r="F95" i="75"/>
  <c r="O104" i="75"/>
  <c r="O118" i="75"/>
  <c r="V105" i="75"/>
  <c r="V119" i="75"/>
  <c r="AG106" i="75"/>
  <c r="AG92" i="75"/>
  <c r="I110" i="75"/>
  <c r="V90" i="75"/>
  <c r="S92" i="75"/>
  <c r="G119" i="74"/>
  <c r="G91" i="74"/>
  <c r="J92" i="74"/>
  <c r="J120" i="74"/>
  <c r="R92" i="74"/>
  <c r="R120" i="74"/>
  <c r="P108" i="74"/>
  <c r="P94" i="74"/>
  <c r="H109" i="74"/>
  <c r="H95" i="74"/>
  <c r="W118" i="72"/>
  <c r="W90" i="72"/>
  <c r="F113" i="72"/>
  <c r="AK91" i="72"/>
  <c r="D111" i="72"/>
  <c r="V118" i="72"/>
  <c r="Y118" i="75"/>
  <c r="Y90" i="75"/>
  <c r="Y104" i="75"/>
  <c r="T120" i="75"/>
  <c r="T92" i="75"/>
  <c r="T106" i="75"/>
  <c r="O122" i="75"/>
  <c r="O108" i="75"/>
  <c r="O95" i="75"/>
  <c r="O123" i="75"/>
  <c r="R96" i="75"/>
  <c r="R110" i="75"/>
  <c r="R124" i="75"/>
  <c r="E98" i="75"/>
  <c r="E126" i="75"/>
  <c r="H104" i="75"/>
  <c r="H90" i="75"/>
  <c r="H118" i="75"/>
  <c r="G105" i="75"/>
  <c r="G119" i="75"/>
  <c r="G91" i="75"/>
  <c r="Z106" i="75"/>
  <c r="Z120" i="75"/>
  <c r="F108" i="75"/>
  <c r="F109" i="75"/>
  <c r="H91" i="75"/>
  <c r="Q93" i="75"/>
  <c r="H105" i="75"/>
  <c r="R107" i="75"/>
  <c r="V118" i="75"/>
  <c r="K121" i="74"/>
  <c r="K93" i="74"/>
  <c r="H94" i="74"/>
  <c r="I119" i="73"/>
  <c r="I91" i="73"/>
  <c r="Q119" i="73"/>
  <c r="Q91" i="73"/>
  <c r="D120" i="73"/>
  <c r="D92" i="73"/>
  <c r="T92" i="73"/>
  <c r="T120" i="73"/>
  <c r="T106" i="73"/>
  <c r="I94" i="72"/>
  <c r="I122" i="72"/>
  <c r="Q94" i="72"/>
  <c r="Q122" i="72"/>
  <c r="Y94" i="72"/>
  <c r="C96" i="72"/>
  <c r="K124" i="72"/>
  <c r="K96" i="72"/>
  <c r="J97" i="72"/>
  <c r="E126" i="72"/>
  <c r="U108" i="72"/>
  <c r="U122" i="72"/>
  <c r="H110" i="72"/>
  <c r="AH90" i="72"/>
  <c r="AG92" i="72"/>
  <c r="M95" i="72"/>
  <c r="D97" i="72"/>
  <c r="F104" i="72"/>
  <c r="AE104" i="72"/>
  <c r="N105" i="72"/>
  <c r="D106" i="72"/>
  <c r="AF106" i="72"/>
  <c r="R109" i="72"/>
  <c r="O118" i="72"/>
  <c r="Q119" i="72"/>
  <c r="E122" i="72"/>
  <c r="V122" i="72"/>
  <c r="L123" i="72"/>
  <c r="M124" i="72"/>
  <c r="I126" i="75"/>
  <c r="I98" i="75"/>
  <c r="AB104" i="75"/>
  <c r="AB118" i="75"/>
  <c r="AI119" i="75"/>
  <c r="AI105" i="75"/>
  <c r="L90" i="75"/>
  <c r="AL90" i="75"/>
  <c r="Q91" i="75"/>
  <c r="I92" i="75"/>
  <c r="Y105" i="75"/>
  <c r="C110" i="75"/>
  <c r="C113" i="75"/>
  <c r="AM118" i="75"/>
  <c r="R121" i="75"/>
  <c r="H125" i="75"/>
  <c r="E127" i="75"/>
  <c r="AB106" i="74"/>
  <c r="W120" i="72"/>
  <c r="I123" i="72"/>
  <c r="I95" i="72"/>
  <c r="Q123" i="72"/>
  <c r="Q95" i="72"/>
  <c r="K97" i="72"/>
  <c r="K125" i="72"/>
  <c r="F126" i="72"/>
  <c r="F98" i="72"/>
  <c r="AO118" i="72"/>
  <c r="AO90" i="72"/>
  <c r="R107" i="72"/>
  <c r="R121" i="72"/>
  <c r="E109" i="72"/>
  <c r="U109" i="72"/>
  <c r="I110" i="72"/>
  <c r="Q110" i="72"/>
  <c r="J90" i="72"/>
  <c r="U90" i="72"/>
  <c r="T91" i="72"/>
  <c r="AH91" i="72"/>
  <c r="W92" i="72"/>
  <c r="D93" i="72"/>
  <c r="P93" i="72"/>
  <c r="AD93" i="72"/>
  <c r="M94" i="72"/>
  <c r="P95" i="72"/>
  <c r="H96" i="72"/>
  <c r="F97" i="72"/>
  <c r="E98" i="72"/>
  <c r="T104" i="72"/>
  <c r="AF104" i="72"/>
  <c r="C105" i="72"/>
  <c r="E106" i="72"/>
  <c r="U106" i="72"/>
  <c r="P108" i="72"/>
  <c r="G109" i="72"/>
  <c r="V109" i="72"/>
  <c r="M111" i="72"/>
  <c r="AE118" i="72"/>
  <c r="AF119" i="72"/>
  <c r="S120" i="72"/>
  <c r="F122" i="72"/>
  <c r="W122" i="72"/>
  <c r="O124" i="72"/>
  <c r="F118" i="75"/>
  <c r="N90" i="75"/>
  <c r="AD118" i="75"/>
  <c r="M91" i="75"/>
  <c r="U91" i="75"/>
  <c r="AC119" i="75"/>
  <c r="L122" i="75"/>
  <c r="D95" i="75"/>
  <c r="D123" i="75"/>
  <c r="L95" i="75"/>
  <c r="L123" i="75"/>
  <c r="T95" i="75"/>
  <c r="T123" i="75"/>
  <c r="O96" i="75"/>
  <c r="O124" i="75"/>
  <c r="F97" i="75"/>
  <c r="F125" i="75"/>
  <c r="N97" i="75"/>
  <c r="N125" i="75"/>
  <c r="K108" i="75"/>
  <c r="K122" i="75"/>
  <c r="S109" i="75"/>
  <c r="S95" i="75"/>
  <c r="S123" i="75"/>
  <c r="O110" i="75"/>
  <c r="AM90" i="75"/>
  <c r="X91" i="75"/>
  <c r="J92" i="75"/>
  <c r="I93" i="75"/>
  <c r="C94" i="75"/>
  <c r="I95" i="75"/>
  <c r="I104" i="75"/>
  <c r="AO104" i="75"/>
  <c r="AF105" i="75"/>
  <c r="AN118" i="75"/>
  <c r="AK119" i="75"/>
  <c r="L120" i="75"/>
  <c r="S121" i="75"/>
  <c r="C107" i="74"/>
  <c r="S107" i="74"/>
  <c r="F109" i="74"/>
  <c r="F95" i="74"/>
  <c r="N109" i="74"/>
  <c r="N123" i="74"/>
  <c r="N95" i="74"/>
  <c r="I110" i="74"/>
  <c r="I96" i="74"/>
  <c r="H111" i="74"/>
  <c r="H125" i="74"/>
  <c r="X90" i="74"/>
  <c r="J97" i="74"/>
  <c r="AG119" i="74"/>
  <c r="J120" i="72"/>
  <c r="R120" i="72"/>
  <c r="Z120" i="72"/>
  <c r="AH120" i="72"/>
  <c r="I121" i="72"/>
  <c r="Q121" i="72"/>
  <c r="Y121" i="72"/>
  <c r="F124" i="72"/>
  <c r="N124" i="72"/>
  <c r="E125" i="72"/>
  <c r="M125" i="72"/>
  <c r="J92" i="72"/>
  <c r="R92" i="72"/>
  <c r="Z92" i="72"/>
  <c r="AH92" i="72"/>
  <c r="O119" i="72"/>
  <c r="K120" i="72"/>
  <c r="T118" i="75"/>
  <c r="C119" i="75"/>
  <c r="C91" i="75"/>
  <c r="K91" i="75"/>
  <c r="AA119" i="75"/>
  <c r="G120" i="75"/>
  <c r="O120" i="75"/>
  <c r="O92" i="75"/>
  <c r="W120" i="75"/>
  <c r="W92" i="75"/>
  <c r="AE120" i="75"/>
  <c r="F121" i="75"/>
  <c r="F93" i="75"/>
  <c r="N121" i="75"/>
  <c r="N93" i="75"/>
  <c r="V121" i="75"/>
  <c r="V93" i="75"/>
  <c r="AD121" i="75"/>
  <c r="AD93" i="75"/>
  <c r="R104" i="75"/>
  <c r="AP104" i="75"/>
  <c r="Q105" i="75"/>
  <c r="D106" i="75"/>
  <c r="AB106" i="75"/>
  <c r="T107" i="75"/>
  <c r="G108" i="75"/>
  <c r="G109" i="75"/>
  <c r="K110" i="75"/>
  <c r="AE92" i="75"/>
  <c r="E94" i="75"/>
  <c r="M109" i="75"/>
  <c r="N124" i="75"/>
  <c r="C123" i="74"/>
  <c r="C95" i="74"/>
  <c r="K123" i="74"/>
  <c r="K95" i="74"/>
  <c r="G124" i="74"/>
  <c r="G110" i="74"/>
  <c r="G125" i="74"/>
  <c r="G97" i="74"/>
  <c r="C99" i="74"/>
  <c r="AF105" i="74"/>
  <c r="O122" i="74"/>
  <c r="R95" i="73"/>
  <c r="G91" i="72"/>
  <c r="C92" i="72"/>
  <c r="E118" i="75"/>
  <c r="E90" i="75"/>
  <c r="U118" i="75"/>
  <c r="D119" i="75"/>
  <c r="D91" i="75"/>
  <c r="L91" i="75"/>
  <c r="T91" i="75"/>
  <c r="AB119" i="75"/>
  <c r="C122" i="75"/>
  <c r="C123" i="75"/>
  <c r="M125" i="75"/>
  <c r="C104" i="75"/>
  <c r="S104" i="75"/>
  <c r="Z105" i="75"/>
  <c r="E106" i="75"/>
  <c r="AC106" i="75"/>
  <c r="U107" i="75"/>
  <c r="P108" i="75"/>
  <c r="P109" i="75"/>
  <c r="C111" i="75"/>
  <c r="C97" i="75"/>
  <c r="AK104" i="75"/>
  <c r="D94" i="74"/>
  <c r="D122" i="74"/>
  <c r="L122" i="74"/>
  <c r="L94" i="74"/>
  <c r="T122" i="74"/>
  <c r="T94" i="74"/>
  <c r="D123" i="74"/>
  <c r="D95" i="74"/>
  <c r="D109" i="74"/>
  <c r="L123" i="74"/>
  <c r="L95" i="74"/>
  <c r="T123" i="74"/>
  <c r="T95" i="74"/>
  <c r="H96" i="74"/>
  <c r="H124" i="74"/>
  <c r="P96" i="74"/>
  <c r="P124" i="74"/>
  <c r="E109" i="74"/>
  <c r="M109" i="74"/>
  <c r="U109" i="74"/>
  <c r="H110" i="74"/>
  <c r="G111" i="74"/>
  <c r="J112" i="74"/>
  <c r="I90" i="74"/>
  <c r="G94" i="74"/>
  <c r="E99" i="74"/>
  <c r="W122" i="74"/>
  <c r="G118" i="75"/>
  <c r="O90" i="75"/>
  <c r="W90" i="75"/>
  <c r="AE118" i="75"/>
  <c r="N119" i="75"/>
  <c r="V91" i="75"/>
  <c r="AD91" i="75"/>
  <c r="AL119" i="75"/>
  <c r="J120" i="75"/>
  <c r="Z92" i="75"/>
  <c r="AH120" i="75"/>
  <c r="Y93" i="75"/>
  <c r="U122" i="75"/>
  <c r="U108" i="75"/>
  <c r="E123" i="75"/>
  <c r="E95" i="75"/>
  <c r="U123" i="75"/>
  <c r="U109" i="75"/>
  <c r="P96" i="75"/>
  <c r="P124" i="75"/>
  <c r="G97" i="75"/>
  <c r="G111" i="75"/>
  <c r="J126" i="75"/>
  <c r="J98" i="75"/>
  <c r="I112" i="75"/>
  <c r="G93" i="75"/>
  <c r="M94" i="75"/>
  <c r="L119" i="75"/>
  <c r="Q118" i="74"/>
  <c r="Q90" i="74"/>
  <c r="Y118" i="74"/>
  <c r="Y104" i="74"/>
  <c r="AG118" i="74"/>
  <c r="AG90" i="74"/>
  <c r="AO118" i="74"/>
  <c r="AO90" i="74"/>
  <c r="H119" i="74"/>
  <c r="H91" i="74"/>
  <c r="H105" i="74"/>
  <c r="P119" i="74"/>
  <c r="P105" i="74"/>
  <c r="X119" i="74"/>
  <c r="X105" i="74"/>
  <c r="C92" i="74"/>
  <c r="C106" i="74"/>
  <c r="K120" i="74"/>
  <c r="K106" i="74"/>
  <c r="K92" i="74"/>
  <c r="S92" i="74"/>
  <c r="S106" i="74"/>
  <c r="AA120" i="74"/>
  <c r="AA92" i="74"/>
  <c r="J107" i="74"/>
  <c r="J121" i="74"/>
  <c r="J93" i="74"/>
  <c r="R121" i="74"/>
  <c r="R107" i="74"/>
  <c r="Z121" i="74"/>
  <c r="Z93" i="74"/>
  <c r="F122" i="74"/>
  <c r="F94" i="74"/>
  <c r="N94" i="74"/>
  <c r="N122" i="74"/>
  <c r="V122" i="74"/>
  <c r="V94" i="74"/>
  <c r="E98" i="74"/>
  <c r="Q104" i="74"/>
  <c r="D106" i="74"/>
  <c r="T106" i="74"/>
  <c r="L107" i="74"/>
  <c r="L93" i="74"/>
  <c r="T107" i="74"/>
  <c r="T121" i="74"/>
  <c r="AB107" i="74"/>
  <c r="AB93" i="74"/>
  <c r="AB121" i="74"/>
  <c r="R110" i="74"/>
  <c r="R96" i="74"/>
  <c r="X91" i="74"/>
  <c r="R93" i="74"/>
  <c r="Z107" i="74"/>
  <c r="E124" i="73"/>
  <c r="E96" i="73"/>
  <c r="M124" i="73"/>
  <c r="M96" i="73"/>
  <c r="E97" i="73"/>
  <c r="E125" i="73"/>
  <c r="H126" i="73"/>
  <c r="H98" i="73"/>
  <c r="AB104" i="73"/>
  <c r="AB118" i="73"/>
  <c r="H92" i="75"/>
  <c r="H120" i="75"/>
  <c r="P92" i="75"/>
  <c r="P120" i="75"/>
  <c r="X92" i="75"/>
  <c r="X120" i="75"/>
  <c r="AF92" i="75"/>
  <c r="AF120" i="75"/>
  <c r="G121" i="75"/>
  <c r="O121" i="75"/>
  <c r="W121" i="75"/>
  <c r="J94" i="75"/>
  <c r="R94" i="75"/>
  <c r="Z94" i="75"/>
  <c r="D124" i="75"/>
  <c r="L124" i="75"/>
  <c r="C125" i="75"/>
  <c r="K125" i="75"/>
  <c r="AF90" i="75"/>
  <c r="AC91" i="75"/>
  <c r="AL91" i="75"/>
  <c r="AH92" i="75"/>
  <c r="W93" i="75"/>
  <c r="C95" i="75"/>
  <c r="D96" i="75"/>
  <c r="M97" i="75"/>
  <c r="P118" i="75"/>
  <c r="M119" i="75"/>
  <c r="Y121" i="75"/>
  <c r="Z122" i="75"/>
  <c r="H123" i="74"/>
  <c r="L124" i="74"/>
  <c r="L96" i="74"/>
  <c r="G98" i="74"/>
  <c r="G126" i="74"/>
  <c r="I109" i="74"/>
  <c r="Q109" i="74"/>
  <c r="D110" i="74"/>
  <c r="L110" i="74"/>
  <c r="C111" i="74"/>
  <c r="K111" i="74"/>
  <c r="F112" i="74"/>
  <c r="E113" i="74"/>
  <c r="AC90" i="74"/>
  <c r="U91" i="74"/>
  <c r="J94" i="74"/>
  <c r="H98" i="74"/>
  <c r="P107" i="74"/>
  <c r="E110" i="74"/>
  <c r="L111" i="74"/>
  <c r="AE118" i="74"/>
  <c r="AH119" i="74"/>
  <c r="H120" i="74"/>
  <c r="H121" i="73"/>
  <c r="H93" i="73"/>
  <c r="P121" i="73"/>
  <c r="P93" i="73"/>
  <c r="X121" i="73"/>
  <c r="X93" i="73"/>
  <c r="D94" i="73"/>
  <c r="D122" i="73"/>
  <c r="L94" i="73"/>
  <c r="L122" i="73"/>
  <c r="H124" i="73"/>
  <c r="I120" i="75"/>
  <c r="Q120" i="75"/>
  <c r="Y120" i="75"/>
  <c r="AG120" i="75"/>
  <c r="H121" i="75"/>
  <c r="H93" i="75"/>
  <c r="P121" i="75"/>
  <c r="P93" i="75"/>
  <c r="X121" i="75"/>
  <c r="X93" i="75"/>
  <c r="F90" i="75"/>
  <c r="Y92" i="75"/>
  <c r="E96" i="75"/>
  <c r="F126" i="75"/>
  <c r="N118" i="74"/>
  <c r="N90" i="74"/>
  <c r="V90" i="74"/>
  <c r="V118" i="74"/>
  <c r="AD118" i="74"/>
  <c r="AD90" i="74"/>
  <c r="AC119" i="74"/>
  <c r="AC91" i="74"/>
  <c r="AK119" i="74"/>
  <c r="AK91" i="74"/>
  <c r="P92" i="74"/>
  <c r="P120" i="74"/>
  <c r="X120" i="74"/>
  <c r="X92" i="74"/>
  <c r="AF120" i="74"/>
  <c r="AF92" i="74"/>
  <c r="O121" i="74"/>
  <c r="O93" i="74"/>
  <c r="W121" i="74"/>
  <c r="W93" i="74"/>
  <c r="I123" i="74"/>
  <c r="I95" i="74"/>
  <c r="M124" i="74"/>
  <c r="M96" i="74"/>
  <c r="E125" i="74"/>
  <c r="E97" i="74"/>
  <c r="G107" i="74"/>
  <c r="Z108" i="74"/>
  <c r="R109" i="74"/>
  <c r="F91" i="74"/>
  <c r="V91" i="74"/>
  <c r="K94" i="74"/>
  <c r="AD104" i="74"/>
  <c r="Q106" i="74"/>
  <c r="F110" i="74"/>
  <c r="M118" i="74"/>
  <c r="AI118" i="74"/>
  <c r="AJ119" i="74"/>
  <c r="I120" i="74"/>
  <c r="J123" i="74"/>
  <c r="D94" i="75"/>
  <c r="L94" i="75"/>
  <c r="T94" i="75"/>
  <c r="F96" i="75"/>
  <c r="N96" i="75"/>
  <c r="G90" i="75"/>
  <c r="O93" i="75"/>
  <c r="D97" i="75"/>
  <c r="F124" i="75"/>
  <c r="W118" i="74"/>
  <c r="W90" i="74"/>
  <c r="AM118" i="74"/>
  <c r="AM90" i="74"/>
  <c r="AL119" i="74"/>
  <c r="AL91" i="74"/>
  <c r="H121" i="74"/>
  <c r="H93" i="74"/>
  <c r="X121" i="74"/>
  <c r="X93" i="74"/>
  <c r="C122" i="74"/>
  <c r="C94" i="74"/>
  <c r="F97" i="74"/>
  <c r="F111" i="74"/>
  <c r="N125" i="74"/>
  <c r="N111" i="74"/>
  <c r="I126" i="74"/>
  <c r="I112" i="74"/>
  <c r="H106" i="74"/>
  <c r="AF106" i="74"/>
  <c r="H107" i="74"/>
  <c r="K108" i="74"/>
  <c r="H112" i="74"/>
  <c r="F90" i="74"/>
  <c r="AE92" i="74"/>
  <c r="AE104" i="74"/>
  <c r="N110" i="74"/>
  <c r="AJ118" i="74"/>
  <c r="R119" i="74"/>
  <c r="C118" i="74"/>
  <c r="J119" i="74"/>
  <c r="Z119" i="74"/>
  <c r="E120" i="74"/>
  <c r="M120" i="74"/>
  <c r="AC120" i="74"/>
  <c r="W94" i="74"/>
  <c r="F123" i="74"/>
  <c r="V123" i="74"/>
  <c r="I124" i="74"/>
  <c r="Q124" i="74"/>
  <c r="H97" i="74"/>
  <c r="C126" i="74"/>
  <c r="M110" i="74"/>
  <c r="D111" i="74"/>
  <c r="G112" i="74"/>
  <c r="K90" i="74"/>
  <c r="Z91" i="74"/>
  <c r="C98" i="74"/>
  <c r="O90" i="73"/>
  <c r="O118" i="73"/>
  <c r="AE90" i="73"/>
  <c r="AE118" i="73"/>
  <c r="N91" i="73"/>
  <c r="N119" i="73"/>
  <c r="AD119" i="73"/>
  <c r="AD91" i="73"/>
  <c r="AL91" i="73"/>
  <c r="AL119" i="73"/>
  <c r="I120" i="73"/>
  <c r="I92" i="73"/>
  <c r="Q120" i="73"/>
  <c r="Y120" i="73"/>
  <c r="Y92" i="73"/>
  <c r="AG120" i="73"/>
  <c r="S107" i="73"/>
  <c r="V91" i="73"/>
  <c r="D90" i="74"/>
  <c r="L118" i="74"/>
  <c r="L90" i="74"/>
  <c r="T90" i="74"/>
  <c r="AB90" i="74"/>
  <c r="AJ90" i="74"/>
  <c r="K119" i="74"/>
  <c r="S119" i="74"/>
  <c r="AI119" i="74"/>
  <c r="N120" i="74"/>
  <c r="V120" i="74"/>
  <c r="E121" i="74"/>
  <c r="G95" i="74"/>
  <c r="O95" i="74"/>
  <c r="O123" i="74"/>
  <c r="J124" i="74"/>
  <c r="I125" i="74"/>
  <c r="D126" i="74"/>
  <c r="D98" i="74"/>
  <c r="C127" i="74"/>
  <c r="I107" i="74"/>
  <c r="Q107" i="74"/>
  <c r="Y107" i="74"/>
  <c r="D108" i="74"/>
  <c r="L108" i="74"/>
  <c r="T108" i="74"/>
  <c r="C109" i="74"/>
  <c r="E111" i="74"/>
  <c r="M111" i="74"/>
  <c r="C90" i="74"/>
  <c r="AA91" i="74"/>
  <c r="E93" i="74"/>
  <c r="AB106" i="73"/>
  <c r="E118" i="74"/>
  <c r="U118" i="74"/>
  <c r="D91" i="74"/>
  <c r="L91" i="74"/>
  <c r="T119" i="74"/>
  <c r="T91" i="74"/>
  <c r="AB119" i="74"/>
  <c r="AB91" i="74"/>
  <c r="AJ91" i="74"/>
  <c r="G120" i="74"/>
  <c r="O120" i="74"/>
  <c r="W120" i="74"/>
  <c r="AE120" i="74"/>
  <c r="F121" i="74"/>
  <c r="N121" i="74"/>
  <c r="V121" i="74"/>
  <c r="AD121" i="74"/>
  <c r="I122" i="74"/>
  <c r="P123" i="74"/>
  <c r="C124" i="74"/>
  <c r="C96" i="74"/>
  <c r="K124" i="74"/>
  <c r="K96" i="74"/>
  <c r="J125" i="74"/>
  <c r="D99" i="74"/>
  <c r="H104" i="74"/>
  <c r="P104" i="74"/>
  <c r="X104" i="74"/>
  <c r="AF104" i="74"/>
  <c r="AN104" i="74"/>
  <c r="G105" i="74"/>
  <c r="O105" i="74"/>
  <c r="W105" i="74"/>
  <c r="AE105" i="74"/>
  <c r="J106" i="74"/>
  <c r="R106" i="74"/>
  <c r="Z106" i="74"/>
  <c r="AH106" i="74"/>
  <c r="L109" i="74"/>
  <c r="E90" i="74"/>
  <c r="J91" i="74"/>
  <c r="S91" i="74"/>
  <c r="AC92" i="74"/>
  <c r="F93" i="74"/>
  <c r="V95" i="74"/>
  <c r="C121" i="73"/>
  <c r="C93" i="73"/>
  <c r="K121" i="73"/>
  <c r="K93" i="73"/>
  <c r="AA121" i="73"/>
  <c r="AA93" i="73"/>
  <c r="AH104" i="73"/>
  <c r="Y105" i="73"/>
  <c r="C94" i="73"/>
  <c r="C122" i="73"/>
  <c r="K94" i="73"/>
  <c r="K122" i="73"/>
  <c r="S94" i="73"/>
  <c r="J95" i="73"/>
  <c r="J123" i="73"/>
  <c r="R123" i="73"/>
  <c r="F124" i="73"/>
  <c r="F96" i="73"/>
  <c r="F97" i="73"/>
  <c r="F125" i="73"/>
  <c r="I126" i="73"/>
  <c r="I98" i="73"/>
  <c r="M104" i="73"/>
  <c r="M90" i="73"/>
  <c r="L105" i="73"/>
  <c r="L119" i="73"/>
  <c r="H107" i="73"/>
  <c r="P107" i="73"/>
  <c r="X107" i="73"/>
  <c r="O110" i="73"/>
  <c r="J112" i="73"/>
  <c r="H90" i="73"/>
  <c r="E94" i="73"/>
  <c r="U104" i="73"/>
  <c r="S106" i="73"/>
  <c r="I110" i="73"/>
  <c r="G119" i="73"/>
  <c r="R120" i="73"/>
  <c r="P118" i="73"/>
  <c r="P90" i="73"/>
  <c r="AF118" i="73"/>
  <c r="AF90" i="73"/>
  <c r="J120" i="73"/>
  <c r="J92" i="73"/>
  <c r="Z120" i="73"/>
  <c r="Z92" i="73"/>
  <c r="I93" i="73"/>
  <c r="I121" i="73"/>
  <c r="Y93" i="73"/>
  <c r="Y121" i="73"/>
  <c r="M122" i="73"/>
  <c r="M108" i="73"/>
  <c r="M94" i="73"/>
  <c r="D95" i="73"/>
  <c r="D123" i="73"/>
  <c r="L95" i="73"/>
  <c r="L123" i="73"/>
  <c r="T95" i="73"/>
  <c r="T123" i="73"/>
  <c r="T109" i="73"/>
  <c r="H96" i="73"/>
  <c r="P96" i="73"/>
  <c r="C99" i="73"/>
  <c r="C113" i="73"/>
  <c r="G104" i="73"/>
  <c r="O104" i="73"/>
  <c r="W104" i="73"/>
  <c r="AE104" i="73"/>
  <c r="AM104" i="73"/>
  <c r="F105" i="73"/>
  <c r="N105" i="73"/>
  <c r="V105" i="73"/>
  <c r="AD105" i="73"/>
  <c r="AL105" i="73"/>
  <c r="Z107" i="73"/>
  <c r="F108" i="73"/>
  <c r="N108" i="73"/>
  <c r="E109" i="73"/>
  <c r="M109" i="73"/>
  <c r="U109" i="73"/>
  <c r="AE91" i="73"/>
  <c r="Q93" i="73"/>
  <c r="R107" i="73"/>
  <c r="Z121" i="73"/>
  <c r="Q118" i="73"/>
  <c r="Q90" i="73"/>
  <c r="Q104" i="73"/>
  <c r="Y118" i="73"/>
  <c r="Y90" i="73"/>
  <c r="AG118" i="73"/>
  <c r="AG90" i="73"/>
  <c r="AG104" i="73"/>
  <c r="H119" i="73"/>
  <c r="H105" i="73"/>
  <c r="H91" i="73"/>
  <c r="P119" i="73"/>
  <c r="P91" i="73"/>
  <c r="X119" i="73"/>
  <c r="X91" i="73"/>
  <c r="C92" i="73"/>
  <c r="C120" i="73"/>
  <c r="AA120" i="73"/>
  <c r="AA92" i="73"/>
  <c r="J93" i="73"/>
  <c r="J107" i="73"/>
  <c r="J121" i="73"/>
  <c r="F122" i="73"/>
  <c r="F94" i="73"/>
  <c r="N122" i="73"/>
  <c r="N94" i="73"/>
  <c r="E123" i="73"/>
  <c r="E95" i="73"/>
  <c r="I125" i="73"/>
  <c r="I97" i="73"/>
  <c r="D98" i="73"/>
  <c r="D126" i="73"/>
  <c r="AA106" i="73"/>
  <c r="C107" i="73"/>
  <c r="K107" i="73"/>
  <c r="AA107" i="73"/>
  <c r="O108" i="73"/>
  <c r="O94" i="73"/>
  <c r="AO90" i="73"/>
  <c r="AF91" i="73"/>
  <c r="S92" i="73"/>
  <c r="M95" i="73"/>
  <c r="P105" i="73"/>
  <c r="C106" i="73"/>
  <c r="AH120" i="73"/>
  <c r="S122" i="73"/>
  <c r="N124" i="73"/>
  <c r="E120" i="73"/>
  <c r="M92" i="73"/>
  <c r="U120" i="73"/>
  <c r="O95" i="73"/>
  <c r="O123" i="73"/>
  <c r="E126" i="73"/>
  <c r="I104" i="73"/>
  <c r="AO104" i="73"/>
  <c r="AF105" i="73"/>
  <c r="D106" i="73"/>
  <c r="L106" i="73"/>
  <c r="P108" i="73"/>
  <c r="X108" i="73"/>
  <c r="J110" i="73"/>
  <c r="I111" i="73"/>
  <c r="D112" i="73"/>
  <c r="E92" i="73"/>
  <c r="U92" i="73"/>
  <c r="F93" i="73"/>
  <c r="G95" i="73"/>
  <c r="C96" i="73"/>
  <c r="H123" i="73"/>
  <c r="D90" i="73"/>
  <c r="L90" i="73"/>
  <c r="T90" i="73"/>
  <c r="AB90" i="73"/>
  <c r="AJ90" i="73"/>
  <c r="AJ118" i="73"/>
  <c r="C91" i="73"/>
  <c r="K91" i="73"/>
  <c r="S91" i="73"/>
  <c r="S119" i="73"/>
  <c r="AA91" i="73"/>
  <c r="AA119" i="73"/>
  <c r="AI91" i="73"/>
  <c r="V120" i="73"/>
  <c r="V92" i="73"/>
  <c r="AD120" i="73"/>
  <c r="AD92" i="73"/>
  <c r="M93" i="73"/>
  <c r="M121" i="73"/>
  <c r="R104" i="73"/>
  <c r="Z104" i="73"/>
  <c r="I105" i="73"/>
  <c r="Q105" i="73"/>
  <c r="M107" i="73"/>
  <c r="U107" i="73"/>
  <c r="R110" i="73"/>
  <c r="AI119" i="73"/>
  <c r="E90" i="73"/>
  <c r="U118" i="73"/>
  <c r="AK90" i="73"/>
  <c r="D125" i="73"/>
  <c r="L125" i="73"/>
  <c r="G126" i="73"/>
  <c r="N106" i="73"/>
  <c r="V106" i="73"/>
  <c r="J91" i="73"/>
  <c r="G109" i="73"/>
  <c r="T118" i="73"/>
  <c r="P122" i="73"/>
  <c r="C118" i="73"/>
  <c r="C90" i="73"/>
  <c r="K118" i="73"/>
  <c r="K90" i="73"/>
  <c r="S118" i="73"/>
  <c r="S90" i="73"/>
  <c r="AA118" i="73"/>
  <c r="AA90" i="73"/>
  <c r="AI118" i="73"/>
  <c r="AI90" i="73"/>
  <c r="J119" i="73"/>
  <c r="R119" i="73"/>
  <c r="Z119" i="73"/>
  <c r="AH119" i="73"/>
  <c r="G122" i="73"/>
  <c r="O122" i="73"/>
  <c r="W122" i="73"/>
  <c r="F123" i="73"/>
  <c r="N123" i="73"/>
  <c r="V123" i="73"/>
  <c r="H97" i="73"/>
  <c r="C126" i="73"/>
  <c r="C98" i="73"/>
  <c r="C111" i="73"/>
  <c r="K111" i="73"/>
  <c r="F112" i="73"/>
  <c r="E113" i="73"/>
  <c r="V90" i="73"/>
  <c r="AH91" i="73"/>
  <c r="V95" i="73"/>
  <c r="L96" i="73"/>
  <c r="E118" i="73"/>
  <c r="Z122" i="73"/>
  <c r="D91" i="73"/>
  <c r="L91" i="73"/>
  <c r="T91" i="73"/>
  <c r="AB91" i="73"/>
  <c r="AJ91" i="73"/>
  <c r="G92" i="73"/>
  <c r="G120" i="73"/>
  <c r="O92" i="73"/>
  <c r="O120" i="73"/>
  <c r="W92" i="73"/>
  <c r="W120" i="73"/>
  <c r="AE92" i="73"/>
  <c r="AE120" i="73"/>
  <c r="F121" i="73"/>
  <c r="N121" i="73"/>
  <c r="V121" i="73"/>
  <c r="AD121" i="73"/>
  <c r="C124" i="73"/>
  <c r="K124" i="73"/>
  <c r="J125" i="73"/>
  <c r="D99" i="73"/>
  <c r="H104" i="73"/>
  <c r="P104" i="73"/>
  <c r="X104" i="73"/>
  <c r="AF104" i="73"/>
  <c r="AN104" i="73"/>
  <c r="G105" i="73"/>
  <c r="O105" i="73"/>
  <c r="W105" i="73"/>
  <c r="AE105" i="73"/>
  <c r="J106" i="73"/>
  <c r="R106" i="73"/>
  <c r="Z106" i="73"/>
  <c r="AH106" i="73"/>
  <c r="I107" i="73"/>
  <c r="Q107" i="73"/>
  <c r="Y107" i="73"/>
  <c r="D108" i="73"/>
  <c r="L108" i="73"/>
  <c r="T108" i="73"/>
  <c r="C109" i="73"/>
  <c r="K109" i="73"/>
  <c r="S109" i="73"/>
  <c r="F110" i="73"/>
  <c r="N110" i="73"/>
  <c r="E111" i="73"/>
  <c r="M111" i="73"/>
  <c r="H112" i="73"/>
  <c r="Z91" i="73"/>
  <c r="V93" i="73"/>
  <c r="N95" i="73"/>
  <c r="D96" i="73"/>
  <c r="J97" i="73"/>
  <c r="D119" i="73"/>
  <c r="AC119" i="73"/>
  <c r="Q122" i="73"/>
  <c r="Q124" i="73"/>
  <c r="H92" i="73"/>
  <c r="H120" i="73"/>
  <c r="P92" i="73"/>
  <c r="P120" i="73"/>
  <c r="X92" i="73"/>
  <c r="X120" i="73"/>
  <c r="AF92" i="73"/>
  <c r="AF120" i="73"/>
  <c r="G121" i="73"/>
  <c r="G93" i="73"/>
  <c r="O121" i="73"/>
  <c r="O93" i="73"/>
  <c r="W121" i="73"/>
  <c r="W93" i="73"/>
  <c r="G94" i="73"/>
  <c r="K97" i="73"/>
  <c r="B76" i="23" l="1"/>
  <c r="B78" i="71" l="1"/>
  <c r="B79" i="71" s="1"/>
  <c r="B80" i="71" s="1"/>
  <c r="B81" i="71" s="1"/>
  <c r="B82" i="71" s="1"/>
  <c r="B83" i="71" s="1"/>
  <c r="B84" i="71" s="1"/>
  <c r="B85" i="71" s="1"/>
  <c r="B77" i="71"/>
  <c r="B63" i="71"/>
  <c r="B64" i="71" s="1"/>
  <c r="B65" i="71" s="1"/>
  <c r="B66" i="71" s="1"/>
  <c r="B67" i="71" s="1"/>
  <c r="B68" i="71" s="1"/>
  <c r="B69" i="71" s="1"/>
  <c r="B70" i="71" s="1"/>
  <c r="B71" i="71" s="1"/>
  <c r="B105" i="71" l="1"/>
  <c r="B106" i="71" s="1"/>
  <c r="B107" i="71" s="1"/>
  <c r="B108" i="71" s="1"/>
  <c r="B109" i="71" s="1"/>
  <c r="B110" i="71" s="1"/>
  <c r="B111" i="71" s="1"/>
  <c r="B112" i="71" s="1"/>
  <c r="B113" i="71" s="1"/>
  <c r="B28" i="75" l="1"/>
  <c r="B29" i="75" s="1"/>
  <c r="B30" i="75" s="1"/>
  <c r="B31" i="75" s="1"/>
  <c r="B32" i="75" s="1"/>
  <c r="B33" i="75" s="1"/>
  <c r="B34" i="75" s="1"/>
  <c r="B35" i="75" s="1"/>
  <c r="B36" i="75" s="1"/>
  <c r="B7" i="75"/>
  <c r="B8" i="75" s="1"/>
  <c r="B9" i="75" s="1"/>
  <c r="B10" i="75" s="1"/>
  <c r="B11" i="75" s="1"/>
  <c r="B12" i="75" s="1"/>
  <c r="B13" i="75" s="1"/>
  <c r="B14" i="75" s="1"/>
  <c r="B15" i="75" s="1"/>
  <c r="B28" i="74"/>
  <c r="B29" i="74" s="1"/>
  <c r="B30" i="74" s="1"/>
  <c r="B31" i="74" s="1"/>
  <c r="B32" i="74" s="1"/>
  <c r="B33" i="74" s="1"/>
  <c r="B34" i="74" s="1"/>
  <c r="B35" i="74" s="1"/>
  <c r="B36" i="74" s="1"/>
  <c r="B7" i="74"/>
  <c r="B8" i="74" s="1"/>
  <c r="B9" i="74" s="1"/>
  <c r="B10" i="74" s="1"/>
  <c r="B11" i="74" s="1"/>
  <c r="B12" i="74" s="1"/>
  <c r="B13" i="74" s="1"/>
  <c r="B14" i="74" s="1"/>
  <c r="B15" i="74" s="1"/>
  <c r="B28" i="73"/>
  <c r="B29" i="73" s="1"/>
  <c r="B30" i="73" s="1"/>
  <c r="B31" i="73" s="1"/>
  <c r="B32" i="73" s="1"/>
  <c r="B33" i="73" s="1"/>
  <c r="B34" i="73" s="1"/>
  <c r="B35" i="73" s="1"/>
  <c r="B36" i="73" s="1"/>
  <c r="B7" i="73"/>
  <c r="B8" i="73" s="1"/>
  <c r="B9" i="73" s="1"/>
  <c r="B10" i="73" s="1"/>
  <c r="B11" i="73" s="1"/>
  <c r="B12" i="73" s="1"/>
  <c r="B13" i="73" s="1"/>
  <c r="B14" i="73" s="1"/>
  <c r="B15" i="73" s="1"/>
  <c r="B28" i="72"/>
  <c r="B29" i="72" s="1"/>
  <c r="B30" i="72" s="1"/>
  <c r="B31" i="72" s="1"/>
  <c r="B32" i="72" s="1"/>
  <c r="B33" i="72" s="1"/>
  <c r="B34" i="72" s="1"/>
  <c r="B35" i="72" s="1"/>
  <c r="B36" i="72" s="1"/>
  <c r="B7" i="72"/>
  <c r="B8" i="72" s="1"/>
  <c r="B9" i="72" s="1"/>
  <c r="B10" i="72" s="1"/>
  <c r="B11" i="72" s="1"/>
  <c r="B12" i="72" s="1"/>
  <c r="B13" i="72" s="1"/>
  <c r="B14" i="72" s="1"/>
  <c r="B15" i="72" s="1"/>
  <c r="B49" i="71"/>
  <c r="B50" i="71" s="1"/>
  <c r="B51" i="71" s="1"/>
  <c r="B52" i="71" s="1"/>
  <c r="B53" i="71" s="1"/>
  <c r="B54" i="71" s="1"/>
  <c r="B55" i="71" s="1"/>
  <c r="B56" i="71" s="1"/>
  <c r="B57" i="71" s="1"/>
  <c r="B28" i="71"/>
  <c r="B29" i="71" s="1"/>
  <c r="B30" i="71" s="1"/>
  <c r="B31" i="71" s="1"/>
  <c r="B32" i="71" s="1"/>
  <c r="B33" i="71" s="1"/>
  <c r="B34" i="71" s="1"/>
  <c r="B35" i="71" s="1"/>
  <c r="B36" i="71" s="1"/>
  <c r="B7" i="71"/>
  <c r="B8" i="71" s="1"/>
  <c r="B9" i="71" s="1"/>
  <c r="B10" i="71" s="1"/>
  <c r="B11" i="71" s="1"/>
  <c r="B12" i="71" s="1"/>
  <c r="B13" i="71" s="1"/>
  <c r="B14" i="71" s="1"/>
  <c r="B15" i="71" s="1"/>
  <c r="B7" i="1" l="1"/>
  <c r="B8" i="1" s="1"/>
  <c r="B9" i="1" s="1"/>
  <c r="B10" i="1" s="1"/>
  <c r="B11" i="1" s="1"/>
  <c r="B12" i="1" s="1"/>
  <c r="B13" i="1" s="1"/>
  <c r="B14" i="1" s="1"/>
  <c r="B15" i="1" s="1"/>
  <c r="B16" i="1" s="1"/>
  <c r="B17" i="1" s="1"/>
  <c r="B18" i="1" s="1"/>
  <c r="B19" i="1" s="1"/>
  <c r="B20" i="1" s="1"/>
  <c r="B21" i="1" s="1"/>
  <c r="B22" i="1" s="1"/>
  <c r="B23" i="1" s="1"/>
  <c r="B24" i="1" s="1"/>
  <c r="B25" i="1" s="1"/>
  <c r="J3" i="62" l="1"/>
  <c r="J4" i="62"/>
  <c r="J5" i="62"/>
  <c r="J6" i="62"/>
  <c r="J7" i="62"/>
  <c r="J8" i="62"/>
  <c r="J9" i="62"/>
  <c r="J24" i="62"/>
  <c r="J23" i="62"/>
  <c r="J22" i="62"/>
  <c r="J21" i="62"/>
  <c r="J20" i="62"/>
  <c r="J19" i="62"/>
  <c r="J18" i="62"/>
  <c r="C24" i="62"/>
  <c r="C23" i="62"/>
  <c r="C22" i="62"/>
  <c r="C21" i="62"/>
  <c r="C20" i="62"/>
  <c r="C19" i="62"/>
  <c r="C18" i="62"/>
  <c r="C3" i="62"/>
  <c r="C4" i="62"/>
  <c r="C5" i="62"/>
  <c r="C6" i="62"/>
  <c r="C7" i="62"/>
  <c r="C8" i="62"/>
  <c r="C9" i="62"/>
  <c r="AH30" i="23" l="1"/>
  <c r="AH31" i="23" s="1"/>
  <c r="AH32" i="23" s="1"/>
  <c r="AH33" i="23" s="1"/>
  <c r="AH34" i="23" s="1"/>
  <c r="AH35" i="23" s="1"/>
  <c r="AH36" i="23" s="1"/>
  <c r="AH37" i="23" s="1"/>
  <c r="AH38" i="23" s="1"/>
  <c r="AH39" i="23" s="1"/>
  <c r="AH40" i="23" s="1"/>
  <c r="AH41" i="23" s="1"/>
  <c r="AH42" i="23" s="1"/>
  <c r="AH43" i="23" s="1"/>
  <c r="AH44" i="23" s="1"/>
  <c r="AH45" i="23" s="1"/>
  <c r="AH46" i="23" s="1"/>
  <c r="AH47" i="23" s="1"/>
  <c r="AH48" i="23" s="1"/>
  <c r="AH49" i="23" s="1"/>
  <c r="Z31" i="23"/>
  <c r="Z32" i="23" s="1"/>
  <c r="Z33" i="23" s="1"/>
  <c r="Z34" i="23" s="1"/>
  <c r="Z35" i="23" s="1"/>
  <c r="Z36" i="23" s="1"/>
  <c r="Z37" i="23" s="1"/>
  <c r="Z38" i="23" s="1"/>
  <c r="Z39" i="23" s="1"/>
  <c r="Z40" i="23" s="1"/>
  <c r="Z41" i="23" s="1"/>
  <c r="Z42" i="23" s="1"/>
  <c r="Z43" i="23" s="1"/>
  <c r="Z44" i="23" s="1"/>
  <c r="Z45" i="23" s="1"/>
  <c r="Z46" i="23" s="1"/>
  <c r="Z47" i="23" s="1"/>
  <c r="Z48" i="23" s="1"/>
  <c r="Z49" i="23" s="1"/>
  <c r="Z30" i="23"/>
  <c r="R30" i="23"/>
  <c r="R31" i="23" s="1"/>
  <c r="R32" i="23" s="1"/>
  <c r="R33" i="23" s="1"/>
  <c r="R34" i="23" s="1"/>
  <c r="R35" i="23" s="1"/>
  <c r="R36" i="23" s="1"/>
  <c r="R37" i="23" s="1"/>
  <c r="R38" i="23" s="1"/>
  <c r="R39" i="23" s="1"/>
  <c r="R40" i="23" s="1"/>
  <c r="R41" i="23" s="1"/>
  <c r="R42" i="23" s="1"/>
  <c r="R43" i="23" s="1"/>
  <c r="R44" i="23" s="1"/>
  <c r="R45" i="23" s="1"/>
  <c r="R46" i="23" s="1"/>
  <c r="R47" i="23" s="1"/>
  <c r="R48" i="23" s="1"/>
  <c r="R49" i="23" s="1"/>
  <c r="J30" i="23"/>
  <c r="J31" i="23" s="1"/>
  <c r="J32" i="23" s="1"/>
  <c r="J33" i="23" s="1"/>
  <c r="J34" i="23" s="1"/>
  <c r="J35" i="23" s="1"/>
  <c r="J36" i="23" s="1"/>
  <c r="J37" i="23" s="1"/>
  <c r="J38" i="23" s="1"/>
  <c r="J39" i="23" s="1"/>
  <c r="J40" i="23" s="1"/>
  <c r="J41" i="23" s="1"/>
  <c r="J42" i="23" s="1"/>
  <c r="J43" i="23" s="1"/>
  <c r="J44" i="23" s="1"/>
  <c r="J45" i="23" s="1"/>
  <c r="J46" i="23" s="1"/>
  <c r="J47" i="23" s="1"/>
  <c r="J48" i="23" s="1"/>
  <c r="J49" i="23" s="1"/>
  <c r="F14" i="62" l="1"/>
  <c r="F13" i="62"/>
  <c r="F12" i="62"/>
  <c r="F11" i="62"/>
  <c r="F10" i="62"/>
  <c r="F9" i="62"/>
  <c r="F8" i="62"/>
  <c r="F7" i="62"/>
  <c r="F6" i="62"/>
  <c r="F5" i="62"/>
  <c r="F4" i="62"/>
  <c r="F3" i="62"/>
  <c r="F29" i="62"/>
  <c r="F28" i="62"/>
  <c r="F27" i="62"/>
  <c r="F26" i="62"/>
  <c r="F25" i="62"/>
  <c r="F24" i="62"/>
  <c r="F23" i="62"/>
  <c r="F22" i="62"/>
  <c r="F21" i="62"/>
  <c r="F20" i="62"/>
  <c r="F19" i="62"/>
  <c r="F18" i="62"/>
  <c r="J23" i="23" l="1"/>
  <c r="J24" i="23" s="1"/>
  <c r="R55" i="23"/>
  <c r="J55" i="23"/>
  <c r="B55" i="23"/>
  <c r="B30" i="23"/>
  <c r="R56" i="23"/>
  <c r="R57" i="23" s="1"/>
  <c r="R58" i="23" s="1"/>
  <c r="R59" i="23" s="1"/>
  <c r="R60" i="23" s="1"/>
  <c r="R61" i="23" s="1"/>
  <c r="R62" i="23" s="1"/>
  <c r="R63" i="23" s="1"/>
  <c r="R64" i="23" s="1"/>
  <c r="R65" i="23" s="1"/>
  <c r="R66" i="23" s="1"/>
  <c r="R67" i="23" s="1"/>
  <c r="R68" i="23" s="1"/>
  <c r="R69" i="23" s="1"/>
  <c r="R70" i="23" s="1"/>
  <c r="R71" i="23" s="1"/>
  <c r="R72" i="23" s="1"/>
  <c r="R73" i="23" s="1"/>
  <c r="R74" i="23" s="1"/>
  <c r="J56" i="23"/>
  <c r="J57" i="23" s="1"/>
  <c r="J58" i="23" s="1"/>
  <c r="J59" i="23" s="1"/>
  <c r="J60" i="23" s="1"/>
  <c r="J61" i="23" s="1"/>
  <c r="J62" i="23" s="1"/>
  <c r="J63" i="23" s="1"/>
  <c r="J64" i="23" s="1"/>
  <c r="J65" i="23" s="1"/>
  <c r="J66" i="23" s="1"/>
  <c r="J67" i="23" s="1"/>
  <c r="J68" i="23" s="1"/>
  <c r="J69" i="23" s="1"/>
  <c r="J70" i="23" s="1"/>
  <c r="J71" i="23" s="1"/>
  <c r="J72" i="23" s="1"/>
  <c r="J73" i="23" s="1"/>
  <c r="J74" i="23" s="1"/>
  <c r="B56" i="23"/>
  <c r="B57" i="23" s="1"/>
  <c r="B58" i="23" s="1"/>
  <c r="B59" i="23" s="1"/>
  <c r="B60" i="23" s="1"/>
  <c r="B61" i="23" s="1"/>
  <c r="B62" i="23" s="1"/>
  <c r="B63" i="23" s="1"/>
  <c r="B64" i="23" s="1"/>
  <c r="B65" i="23" s="1"/>
  <c r="B66" i="23" s="1"/>
  <c r="B67" i="23" s="1"/>
  <c r="B68" i="23" s="1"/>
  <c r="B69" i="23" s="1"/>
  <c r="B70" i="23" s="1"/>
  <c r="B71" i="23" s="1"/>
  <c r="B72" i="23" s="1"/>
  <c r="B73" i="23" s="1"/>
  <c r="B74" i="23" s="1"/>
  <c r="B31" i="23"/>
  <c r="B32" i="23" s="1"/>
  <c r="B33" i="23" s="1"/>
  <c r="B34" i="23" s="1"/>
  <c r="B35" i="23" s="1"/>
  <c r="B36" i="23" s="1"/>
  <c r="B37" i="23" s="1"/>
  <c r="B38" i="23" s="1"/>
  <c r="B39" i="23" s="1"/>
  <c r="B40" i="23" s="1"/>
  <c r="B41" i="23" s="1"/>
  <c r="B42" i="23" s="1"/>
  <c r="B43" i="23" s="1"/>
  <c r="B44" i="23" s="1"/>
  <c r="B45" i="23" s="1"/>
  <c r="B46" i="23" s="1"/>
  <c r="B47" i="23" s="1"/>
  <c r="B48" i="23" s="1"/>
  <c r="B49" i="23" s="1"/>
  <c r="J5" i="23"/>
  <c r="J6" i="23" s="1"/>
  <c r="J7" i="23" s="1"/>
  <c r="J8" i="23" s="1"/>
  <c r="J9" i="23" s="1"/>
  <c r="J10" i="23" s="1"/>
  <c r="J11" i="23" s="1"/>
  <c r="J12" i="23" s="1"/>
  <c r="J13" i="23" s="1"/>
  <c r="J14" i="23" s="1"/>
  <c r="J15" i="23" s="1"/>
  <c r="J16" i="23" s="1"/>
  <c r="J17" i="23" s="1"/>
  <c r="J18" i="23" s="1"/>
  <c r="J19" i="23" s="1"/>
  <c r="J20" i="23" s="1"/>
  <c r="J21" i="23" s="1"/>
  <c r="J22" i="23" s="1"/>
  <c r="B6" i="23"/>
  <c r="B7" i="23" s="1"/>
  <c r="B8" i="23" s="1"/>
  <c r="B9" i="23" s="1"/>
  <c r="B10" i="23" s="1"/>
  <c r="B11" i="23" s="1"/>
  <c r="B12" i="23" s="1"/>
  <c r="B13" i="23" s="1"/>
  <c r="B14" i="23" s="1"/>
  <c r="B15" i="23" s="1"/>
  <c r="B16" i="23" s="1"/>
  <c r="B17" i="23" s="1"/>
  <c r="B18" i="23" s="1"/>
  <c r="B19" i="23" s="1"/>
  <c r="B20" i="23" s="1"/>
  <c r="B21" i="23" s="1"/>
  <c r="B22" i="23" s="1"/>
  <c r="B23" i="23" s="1"/>
  <c r="B24" i="23" s="1"/>
  <c r="W74" i="23" l="1"/>
  <c r="V73" i="23"/>
  <c r="U72" i="23"/>
  <c r="T71" i="23"/>
  <c r="V69" i="23"/>
  <c r="U68" i="23"/>
  <c r="T67" i="23"/>
  <c r="W66" i="23"/>
  <c r="V65" i="23"/>
  <c r="U64" i="23"/>
  <c r="T63" i="23"/>
  <c r="W62" i="23"/>
  <c r="V61" i="23"/>
  <c r="U60" i="23"/>
  <c r="T59" i="23"/>
  <c r="W58" i="23"/>
  <c r="V57" i="23"/>
  <c r="U56" i="23"/>
  <c r="N5" i="23" l="1"/>
  <c r="M12" i="23"/>
  <c r="O15" i="23"/>
  <c r="K18" i="23"/>
  <c r="O23" i="23"/>
  <c r="L15" i="23"/>
  <c r="N17" i="23"/>
  <c r="O19" i="23"/>
  <c r="K6" i="23"/>
  <c r="L7" i="23"/>
  <c r="L6" i="23"/>
  <c r="N22" i="23"/>
  <c r="M15" i="23"/>
  <c r="M22" i="23"/>
  <c r="O10" i="23"/>
  <c r="L22" i="23"/>
  <c r="AL31" i="23"/>
  <c r="AM32" i="23"/>
  <c r="AJ33" i="23"/>
  <c r="AK34" i="23"/>
  <c r="AL35" i="23"/>
  <c r="AM36" i="23"/>
  <c r="AJ37" i="23"/>
  <c r="AK38" i="23"/>
  <c r="AL39" i="23"/>
  <c r="AM40" i="23"/>
  <c r="AJ41" i="23"/>
  <c r="AK42" i="23"/>
  <c r="AL43" i="23"/>
  <c r="AM44" i="23"/>
  <c r="AJ45" i="23"/>
  <c r="AK46" i="23"/>
  <c r="AL47" i="23"/>
  <c r="AM48" i="23"/>
  <c r="AJ49" i="23"/>
  <c r="N13" i="23"/>
  <c r="M20" i="23"/>
  <c r="M5" i="23"/>
  <c r="L11" i="23"/>
  <c r="K26" i="20"/>
  <c r="K26" i="4"/>
  <c r="AK31" i="23"/>
  <c r="AL32" i="23"/>
  <c r="AM33" i="23"/>
  <c r="AJ34" i="23"/>
  <c r="AK35" i="23"/>
  <c r="AL36" i="23"/>
  <c r="AM37" i="23"/>
  <c r="AJ38" i="23"/>
  <c r="AK39" i="23"/>
  <c r="AL40" i="23"/>
  <c r="AM41" i="23"/>
  <c r="AJ42" i="23"/>
  <c r="AK43" i="23"/>
  <c r="AL44" i="23"/>
  <c r="AM45" i="23"/>
  <c r="AJ46" i="23"/>
  <c r="AK47" i="23"/>
  <c r="AL48" i="23"/>
  <c r="AM49" i="23"/>
  <c r="F26" i="5"/>
  <c r="AK76" i="71"/>
  <c r="AC76" i="71"/>
  <c r="Q76" i="71"/>
  <c r="I76" i="71"/>
  <c r="AJ76" i="71"/>
  <c r="AB76" i="71"/>
  <c r="T76" i="71"/>
  <c r="L76" i="71"/>
  <c r="D76" i="71"/>
  <c r="AM76" i="71"/>
  <c r="AE76" i="71"/>
  <c r="W76" i="71"/>
  <c r="AP76" i="71"/>
  <c r="AL76" i="71"/>
  <c r="AH76" i="71"/>
  <c r="AD76" i="71"/>
  <c r="Z76" i="71"/>
  <c r="V76" i="71"/>
  <c r="R76" i="71"/>
  <c r="N76" i="71"/>
  <c r="J76" i="71"/>
  <c r="F76" i="71"/>
  <c r="AO76" i="71"/>
  <c r="AG76" i="71"/>
  <c r="Y76" i="71"/>
  <c r="U76" i="71"/>
  <c r="M76" i="71"/>
  <c r="E76" i="71"/>
  <c r="AN76" i="71"/>
  <c r="AF76" i="71"/>
  <c r="X76" i="71"/>
  <c r="P76" i="71"/>
  <c r="H76" i="71"/>
  <c r="AI76" i="71"/>
  <c r="AA76" i="71"/>
  <c r="S76" i="71"/>
  <c r="O76" i="71"/>
  <c r="K76" i="71"/>
  <c r="G76" i="71"/>
  <c r="C76" i="71"/>
  <c r="AH78" i="71"/>
  <c r="AD78" i="71"/>
  <c r="Z78" i="71"/>
  <c r="N78" i="71"/>
  <c r="F78" i="71"/>
  <c r="Y78" i="71"/>
  <c r="Q78" i="71"/>
  <c r="I78" i="71"/>
  <c r="AB78" i="71"/>
  <c r="T78" i="71"/>
  <c r="L78" i="71"/>
  <c r="D78" i="71"/>
  <c r="AF78" i="71"/>
  <c r="AA78" i="71"/>
  <c r="W78" i="71"/>
  <c r="S78" i="71"/>
  <c r="O78" i="71"/>
  <c r="K78" i="71"/>
  <c r="G78" i="71"/>
  <c r="C78" i="71"/>
  <c r="AE78" i="71"/>
  <c r="V78" i="71"/>
  <c r="R78" i="71"/>
  <c r="J78" i="71"/>
  <c r="AC78" i="71"/>
  <c r="U78" i="71"/>
  <c r="M78" i="71"/>
  <c r="E78" i="71"/>
  <c r="AG78" i="71"/>
  <c r="X78" i="71"/>
  <c r="P78" i="71"/>
  <c r="H78" i="71"/>
  <c r="AD79" i="71"/>
  <c r="Z79" i="71"/>
  <c r="V79" i="71"/>
  <c r="R79" i="71"/>
  <c r="N79" i="71"/>
  <c r="J79" i="71"/>
  <c r="F79" i="71"/>
  <c r="T79" i="71"/>
  <c r="D79" i="71"/>
  <c r="AC79" i="71"/>
  <c r="S79" i="71"/>
  <c r="H79" i="71"/>
  <c r="AB79" i="71"/>
  <c r="Q79" i="71"/>
  <c r="G79" i="71"/>
  <c r="AA79" i="71"/>
  <c r="U79" i="71"/>
  <c r="P79" i="71"/>
  <c r="K79" i="71"/>
  <c r="E79" i="71"/>
  <c r="Y79" i="71"/>
  <c r="O79" i="71"/>
  <c r="I79" i="71"/>
  <c r="X79" i="71"/>
  <c r="M79" i="71"/>
  <c r="C79" i="71"/>
  <c r="W79" i="71"/>
  <c r="L79" i="71"/>
  <c r="Y80" i="71"/>
  <c r="U80" i="71"/>
  <c r="Q80" i="71"/>
  <c r="Z80" i="71"/>
  <c r="V80" i="71"/>
  <c r="R80" i="71"/>
  <c r="N80" i="71"/>
  <c r="J80" i="71"/>
  <c r="F80" i="71"/>
  <c r="M80" i="71"/>
  <c r="L80" i="71"/>
  <c r="X80" i="71"/>
  <c r="K80" i="71"/>
  <c r="W80" i="71"/>
  <c r="O80" i="71"/>
  <c r="I80" i="71"/>
  <c r="D80" i="71"/>
  <c r="T80" i="71"/>
  <c r="H80" i="71"/>
  <c r="C80" i="71"/>
  <c r="S80" i="71"/>
  <c r="G80" i="71"/>
  <c r="P80" i="71"/>
  <c r="E80" i="71"/>
  <c r="U81" i="71"/>
  <c r="Q81" i="71"/>
  <c r="M81" i="71"/>
  <c r="I81" i="71"/>
  <c r="E81" i="71"/>
  <c r="V81" i="71"/>
  <c r="R81" i="71"/>
  <c r="N81" i="71"/>
  <c r="J81" i="71"/>
  <c r="F81" i="71"/>
  <c r="L81" i="71"/>
  <c r="S81" i="71"/>
  <c r="C81" i="71"/>
  <c r="P81" i="71"/>
  <c r="O81" i="71"/>
  <c r="G81" i="71"/>
  <c r="T81" i="71"/>
  <c r="D81" i="71"/>
  <c r="K81" i="71"/>
  <c r="H81" i="71"/>
  <c r="Q82" i="71"/>
  <c r="M82" i="71"/>
  <c r="I82" i="71"/>
  <c r="E82" i="71"/>
  <c r="R82" i="71"/>
  <c r="N82" i="71"/>
  <c r="J82" i="71"/>
  <c r="F82" i="71"/>
  <c r="O82" i="71"/>
  <c r="K82" i="71"/>
  <c r="C82" i="71"/>
  <c r="P82" i="71"/>
  <c r="H82" i="71"/>
  <c r="G82" i="71"/>
  <c r="L82" i="71"/>
  <c r="D82" i="71"/>
  <c r="M83" i="71"/>
  <c r="I83" i="71"/>
  <c r="E83" i="71"/>
  <c r="N83" i="71"/>
  <c r="J83" i="71"/>
  <c r="F83" i="71"/>
  <c r="D83" i="71"/>
  <c r="K83" i="71"/>
  <c r="C83" i="71"/>
  <c r="H83" i="71"/>
  <c r="G83" i="71"/>
  <c r="L83" i="71"/>
  <c r="I84" i="71"/>
  <c r="E84" i="71"/>
  <c r="J84" i="71"/>
  <c r="F84" i="71"/>
  <c r="D84" i="71"/>
  <c r="C84" i="71"/>
  <c r="G84" i="71"/>
  <c r="H84" i="71"/>
  <c r="L19" i="23"/>
  <c r="M8" i="23"/>
  <c r="K10" i="23"/>
  <c r="T56" i="23"/>
  <c r="U57" i="23"/>
  <c r="V58" i="23"/>
  <c r="W59" i="23"/>
  <c r="T60" i="23"/>
  <c r="U61" i="23"/>
  <c r="V62" i="23"/>
  <c r="W63" i="23"/>
  <c r="T64" i="23"/>
  <c r="U65" i="23"/>
  <c r="V66" i="23"/>
  <c r="W67" i="23"/>
  <c r="T68" i="23"/>
  <c r="U69" i="23"/>
  <c r="W71" i="23"/>
  <c r="T72" i="23"/>
  <c r="U73" i="23"/>
  <c r="V74" i="23"/>
  <c r="N9" i="23"/>
  <c r="O11" i="23"/>
  <c r="M16" i="23"/>
  <c r="K22" i="23"/>
  <c r="M24" i="23"/>
  <c r="D26" i="1"/>
  <c r="V10" i="1"/>
  <c r="AB10" i="1" s="1"/>
  <c r="AH10" i="1" s="1"/>
  <c r="D26" i="3"/>
  <c r="AA30" i="23"/>
  <c r="S30" i="23"/>
  <c r="T31" i="23"/>
  <c r="AB31" i="23"/>
  <c r="AC32" i="23"/>
  <c r="U32" i="23"/>
  <c r="V33" i="23"/>
  <c r="AD33" i="23"/>
  <c r="AE34" i="23"/>
  <c r="W34" i="23"/>
  <c r="AA38" i="23"/>
  <c r="S38" i="23"/>
  <c r="T39" i="23"/>
  <c r="AB39" i="23"/>
  <c r="U40" i="23"/>
  <c r="AC40" i="23"/>
  <c r="AD41" i="23"/>
  <c r="V41" i="23"/>
  <c r="AE42" i="23"/>
  <c r="W42" i="23"/>
  <c r="AE46" i="23"/>
  <c r="W46" i="23"/>
  <c r="AC48" i="23"/>
  <c r="U48" i="23"/>
  <c r="V49" i="23"/>
  <c r="AD49" i="23"/>
  <c r="S58" i="23"/>
  <c r="S62" i="23"/>
  <c r="S77" i="23"/>
  <c r="S70" i="23"/>
  <c r="E26" i="4"/>
  <c r="AJ30" i="23"/>
  <c r="AI37" i="23"/>
  <c r="AI45" i="23"/>
  <c r="F26" i="9"/>
  <c r="M30" i="23"/>
  <c r="E30" i="23"/>
  <c r="N31" i="23"/>
  <c r="F31" i="23"/>
  <c r="O32" i="23"/>
  <c r="G32" i="23"/>
  <c r="K36" i="23"/>
  <c r="C36" i="23"/>
  <c r="K40" i="23"/>
  <c r="C40" i="23"/>
  <c r="L41" i="23"/>
  <c r="D41" i="23"/>
  <c r="M42" i="23"/>
  <c r="E42" i="23"/>
  <c r="N43" i="23"/>
  <c r="F43" i="23"/>
  <c r="O44" i="23"/>
  <c r="G44" i="23"/>
  <c r="L45" i="23"/>
  <c r="D45" i="23"/>
  <c r="M46" i="23"/>
  <c r="E46" i="23"/>
  <c r="N47" i="23"/>
  <c r="F47" i="23"/>
  <c r="O48" i="23"/>
  <c r="G48" i="23"/>
  <c r="C57" i="23"/>
  <c r="K57" i="23"/>
  <c r="D58" i="23"/>
  <c r="L58" i="23"/>
  <c r="E59" i="23"/>
  <c r="M59" i="23"/>
  <c r="F60" i="23"/>
  <c r="N60" i="23"/>
  <c r="G61" i="23"/>
  <c r="O61" i="23"/>
  <c r="D62" i="23"/>
  <c r="L62" i="23"/>
  <c r="E63" i="23"/>
  <c r="M63" i="23"/>
  <c r="F64" i="23"/>
  <c r="N64" i="23"/>
  <c r="D66" i="23"/>
  <c r="L66" i="23"/>
  <c r="E67" i="23"/>
  <c r="M67" i="23"/>
  <c r="F68" i="23"/>
  <c r="N68" i="23"/>
  <c r="G69" i="23"/>
  <c r="O69" i="23"/>
  <c r="K73" i="23"/>
  <c r="C73" i="23"/>
  <c r="D74" i="23"/>
  <c r="L74" i="23"/>
  <c r="K26" i="1"/>
  <c r="R9" i="1"/>
  <c r="X9" i="1" s="1"/>
  <c r="AD9" i="1" s="1"/>
  <c r="R17" i="1"/>
  <c r="X17" i="1" s="1"/>
  <c r="AD17" i="1" s="1"/>
  <c r="R25" i="1"/>
  <c r="X25" i="1" s="1"/>
  <c r="AD25" i="1" s="1"/>
  <c r="E26" i="3"/>
  <c r="T30" i="23"/>
  <c r="AB30" i="23"/>
  <c r="AC31" i="23"/>
  <c r="U31" i="23"/>
  <c r="AD32" i="23"/>
  <c r="V32" i="23"/>
  <c r="AE33" i="23"/>
  <c r="W33" i="23"/>
  <c r="AC35" i="23"/>
  <c r="U35" i="23"/>
  <c r="V36" i="23"/>
  <c r="AD36" i="23"/>
  <c r="AE37" i="23"/>
  <c r="W37" i="23"/>
  <c r="T38" i="23"/>
  <c r="AB38" i="23"/>
  <c r="AC39" i="23"/>
  <c r="U39" i="23"/>
  <c r="AA41" i="23"/>
  <c r="S41" i="23"/>
  <c r="T42" i="23"/>
  <c r="AB42" i="23"/>
  <c r="U43" i="23"/>
  <c r="AC43" i="23"/>
  <c r="S45" i="23"/>
  <c r="AA45" i="23"/>
  <c r="AB46" i="23"/>
  <c r="T46" i="23"/>
  <c r="AC47" i="23"/>
  <c r="U47" i="23"/>
  <c r="V48" i="23"/>
  <c r="AD48" i="23"/>
  <c r="W49" i="23"/>
  <c r="AE49" i="23"/>
  <c r="F26" i="20"/>
  <c r="U55" i="23"/>
  <c r="V56" i="23"/>
  <c r="W57" i="23"/>
  <c r="S61" i="23"/>
  <c r="T62" i="23"/>
  <c r="U63" i="23"/>
  <c r="V64" i="23"/>
  <c r="W65" i="23"/>
  <c r="U67" i="23"/>
  <c r="W69" i="23"/>
  <c r="T77" i="23"/>
  <c r="T70" i="23"/>
  <c r="U71" i="23"/>
  <c r="V72" i="23"/>
  <c r="W73" i="23"/>
  <c r="AI32" i="23"/>
  <c r="AI36" i="23"/>
  <c r="AI48" i="23"/>
  <c r="G26" i="5"/>
  <c r="C26" i="9"/>
  <c r="K31" i="23"/>
  <c r="C31" i="23"/>
  <c r="L32" i="23"/>
  <c r="D32" i="23"/>
  <c r="M33" i="23"/>
  <c r="E33" i="23"/>
  <c r="N34" i="23"/>
  <c r="F34" i="23"/>
  <c r="O35" i="23"/>
  <c r="G35" i="23"/>
  <c r="K39" i="23"/>
  <c r="C39" i="23"/>
  <c r="L40" i="23"/>
  <c r="D40" i="23"/>
  <c r="M41" i="23"/>
  <c r="E41" i="23"/>
  <c r="N42" i="23"/>
  <c r="F42" i="23"/>
  <c r="O43" i="23"/>
  <c r="G43" i="23"/>
  <c r="K47" i="23"/>
  <c r="C47" i="23"/>
  <c r="L48" i="23"/>
  <c r="D48" i="23"/>
  <c r="M49" i="23"/>
  <c r="E49" i="23"/>
  <c r="C26" i="63"/>
  <c r="I26" i="1"/>
  <c r="R14" i="1"/>
  <c r="X14" i="1" s="1"/>
  <c r="AD14" i="1" s="1"/>
  <c r="R18" i="1"/>
  <c r="X18" i="1" s="1"/>
  <c r="AD18" i="1" s="1"/>
  <c r="V22" i="1"/>
  <c r="AB22" i="1" s="1"/>
  <c r="AH22" i="1" s="1"/>
  <c r="I26" i="3"/>
  <c r="AE30" i="23"/>
  <c r="W30" i="23"/>
  <c r="AA34" i="23"/>
  <c r="S34" i="23"/>
  <c r="T35" i="23"/>
  <c r="AB35" i="23"/>
  <c r="AC36" i="23"/>
  <c r="U36" i="23"/>
  <c r="V37" i="23"/>
  <c r="AD37" i="23"/>
  <c r="W38" i="23"/>
  <c r="AE38" i="23"/>
  <c r="AA42" i="23"/>
  <c r="S42" i="23"/>
  <c r="T43" i="23"/>
  <c r="AB43" i="23"/>
  <c r="AC44" i="23"/>
  <c r="U44" i="23"/>
  <c r="V45" i="23"/>
  <c r="AD45" i="23"/>
  <c r="AA46" i="23"/>
  <c r="S46" i="23"/>
  <c r="T47" i="23"/>
  <c r="AB47" i="23"/>
  <c r="E26" i="20"/>
  <c r="T55" i="23"/>
  <c r="S66" i="23"/>
  <c r="W77" i="23"/>
  <c r="W70" i="23"/>
  <c r="S74" i="23"/>
  <c r="AI33" i="23"/>
  <c r="AI41" i="23"/>
  <c r="AI49" i="23"/>
  <c r="K32" i="23"/>
  <c r="C32" i="23"/>
  <c r="L33" i="23"/>
  <c r="D33" i="23"/>
  <c r="M34" i="23"/>
  <c r="E34" i="23"/>
  <c r="N35" i="23"/>
  <c r="F35" i="23"/>
  <c r="O36" i="23"/>
  <c r="G36" i="23"/>
  <c r="L37" i="23"/>
  <c r="D37" i="23"/>
  <c r="M38" i="23"/>
  <c r="E38" i="23"/>
  <c r="N39" i="23"/>
  <c r="F39" i="23"/>
  <c r="O40" i="23"/>
  <c r="G40" i="23"/>
  <c r="K44" i="23"/>
  <c r="C44" i="23"/>
  <c r="K48" i="23"/>
  <c r="C48" i="23"/>
  <c r="L49" i="23"/>
  <c r="D49" i="23"/>
  <c r="F26" i="63"/>
  <c r="F26" i="19"/>
  <c r="E55" i="23"/>
  <c r="M55" i="23"/>
  <c r="F56" i="23"/>
  <c r="N56" i="23"/>
  <c r="G57" i="23"/>
  <c r="O57" i="23"/>
  <c r="C61" i="23"/>
  <c r="K61" i="23"/>
  <c r="C65" i="23"/>
  <c r="K65" i="23"/>
  <c r="G65" i="23"/>
  <c r="O65" i="23"/>
  <c r="C69" i="23"/>
  <c r="K69" i="23"/>
  <c r="D70" i="23"/>
  <c r="L70" i="23"/>
  <c r="E71" i="23"/>
  <c r="M71" i="23"/>
  <c r="F72" i="23"/>
  <c r="N72" i="23"/>
  <c r="G73" i="23"/>
  <c r="O73" i="23"/>
  <c r="E26" i="1"/>
  <c r="R13" i="1"/>
  <c r="X13" i="1" s="1"/>
  <c r="AD13" i="1" s="1"/>
  <c r="V21" i="1"/>
  <c r="AB21" i="1" s="1"/>
  <c r="AH21" i="1" s="1"/>
  <c r="K26" i="3"/>
  <c r="AA33" i="23"/>
  <c r="S33" i="23"/>
  <c r="AB34" i="23"/>
  <c r="T34" i="23"/>
  <c r="AA37" i="23"/>
  <c r="S37" i="23"/>
  <c r="AD40" i="23"/>
  <c r="V40" i="23"/>
  <c r="W41" i="23"/>
  <c r="AE41" i="23"/>
  <c r="AD44" i="23"/>
  <c r="V44" i="23"/>
  <c r="AE45" i="23"/>
  <c r="W45" i="23"/>
  <c r="AA49" i="23"/>
  <c r="S49" i="23"/>
  <c r="S57" i="23"/>
  <c r="T58" i="23"/>
  <c r="U59" i="23"/>
  <c r="V60" i="23"/>
  <c r="W61" i="23"/>
  <c r="S65" i="23"/>
  <c r="T66" i="23"/>
  <c r="V68" i="23"/>
  <c r="S69" i="23"/>
  <c r="S73" i="23"/>
  <c r="T74" i="23"/>
  <c r="F26" i="4"/>
  <c r="AK30" i="23"/>
  <c r="AI40" i="23"/>
  <c r="AI44" i="23"/>
  <c r="C26" i="5"/>
  <c r="G26" i="9"/>
  <c r="N30" i="23"/>
  <c r="F30" i="23"/>
  <c r="O31" i="23"/>
  <c r="G31" i="23"/>
  <c r="K35" i="23"/>
  <c r="C35" i="23"/>
  <c r="L36" i="23"/>
  <c r="D36" i="23"/>
  <c r="M37" i="23"/>
  <c r="E37" i="23"/>
  <c r="N38" i="23"/>
  <c r="F38" i="23"/>
  <c r="O39" i="23"/>
  <c r="G39" i="23"/>
  <c r="K43" i="23"/>
  <c r="C43" i="23"/>
  <c r="L44" i="23"/>
  <c r="D44" i="23"/>
  <c r="M45" i="23"/>
  <c r="E45" i="23"/>
  <c r="N46" i="23"/>
  <c r="F46" i="23"/>
  <c r="O47" i="23"/>
  <c r="G47" i="23"/>
  <c r="G26" i="63"/>
  <c r="C26" i="19"/>
  <c r="C56" i="23"/>
  <c r="K56" i="23"/>
  <c r="D57" i="23"/>
  <c r="L57" i="23"/>
  <c r="E58" i="23"/>
  <c r="M58" i="23"/>
  <c r="F59" i="23"/>
  <c r="N59" i="23"/>
  <c r="G60" i="23"/>
  <c r="O60" i="23"/>
  <c r="F63" i="23"/>
  <c r="N63" i="23"/>
  <c r="G64" i="23"/>
  <c r="O64" i="23"/>
  <c r="C68" i="23"/>
  <c r="K68" i="23"/>
  <c r="D69" i="23"/>
  <c r="L69" i="23"/>
  <c r="E70" i="23"/>
  <c r="M70" i="23"/>
  <c r="F71" i="23"/>
  <c r="N71" i="23"/>
  <c r="G72" i="23"/>
  <c r="O72" i="23"/>
  <c r="E74" i="23"/>
  <c r="M74" i="23"/>
  <c r="F26" i="1"/>
  <c r="T8" i="1"/>
  <c r="Z8" i="1" s="1"/>
  <c r="AF8" i="1" s="1"/>
  <c r="U12" i="1"/>
  <c r="AA12" i="1" s="1"/>
  <c r="AG12" i="1" s="1"/>
  <c r="R16" i="1"/>
  <c r="X16" i="1" s="1"/>
  <c r="AD16" i="1" s="1"/>
  <c r="V20" i="1"/>
  <c r="AB20" i="1" s="1"/>
  <c r="AH20" i="1" s="1"/>
  <c r="T24" i="1"/>
  <c r="Z24" i="1" s="1"/>
  <c r="AF24" i="1" s="1"/>
  <c r="F26" i="3"/>
  <c r="U30" i="23"/>
  <c r="AC30" i="23"/>
  <c r="AD31" i="23"/>
  <c r="V31" i="23"/>
  <c r="S32" i="23"/>
  <c r="AA32" i="23"/>
  <c r="W32" i="23"/>
  <c r="AE32" i="23"/>
  <c r="AB33" i="23"/>
  <c r="T33" i="23"/>
  <c r="U34" i="23"/>
  <c r="AC34" i="23"/>
  <c r="AD35" i="23"/>
  <c r="V35" i="23"/>
  <c r="S36" i="23"/>
  <c r="AA36" i="23"/>
  <c r="W36" i="23"/>
  <c r="AE36" i="23"/>
  <c r="T37" i="23"/>
  <c r="AB37" i="23"/>
  <c r="U38" i="23"/>
  <c r="AC38" i="23"/>
  <c r="AD39" i="23"/>
  <c r="V39" i="23"/>
  <c r="S40" i="23"/>
  <c r="AA40" i="23"/>
  <c r="W40" i="23"/>
  <c r="AE40" i="23"/>
  <c r="AB41" i="23"/>
  <c r="T41" i="23"/>
  <c r="U42" i="23"/>
  <c r="AC42" i="23"/>
  <c r="AD43" i="23"/>
  <c r="V43" i="23"/>
  <c r="S44" i="23"/>
  <c r="AA44" i="23"/>
  <c r="W44" i="23"/>
  <c r="AE44" i="23"/>
  <c r="AB45" i="23"/>
  <c r="T45" i="23"/>
  <c r="U46" i="23"/>
  <c r="AC46" i="23"/>
  <c r="AD47" i="23"/>
  <c r="V47" i="23"/>
  <c r="S48" i="23"/>
  <c r="AA48" i="23"/>
  <c r="W48" i="23"/>
  <c r="AE48" i="23"/>
  <c r="AB49" i="23"/>
  <c r="T49" i="23"/>
  <c r="C26" i="20"/>
  <c r="G26" i="20"/>
  <c r="V55" i="23"/>
  <c r="S56" i="23"/>
  <c r="W56" i="23"/>
  <c r="T57" i="23"/>
  <c r="U58" i="23"/>
  <c r="V59" i="23"/>
  <c r="S60" i="23"/>
  <c r="W60" i="23"/>
  <c r="T61" i="23"/>
  <c r="U62" i="23"/>
  <c r="V63" i="23"/>
  <c r="S64" i="23"/>
  <c r="W64" i="23"/>
  <c r="T65" i="23"/>
  <c r="U66" i="23"/>
  <c r="V67" i="23"/>
  <c r="S68" i="23"/>
  <c r="W68" i="23"/>
  <c r="T69" i="23"/>
  <c r="U77" i="23"/>
  <c r="U70" i="23"/>
  <c r="V71" i="23"/>
  <c r="S72" i="23"/>
  <c r="W72" i="23"/>
  <c r="T73" i="23"/>
  <c r="U74" i="23"/>
  <c r="C26" i="4"/>
  <c r="G26" i="4"/>
  <c r="AL30" i="23"/>
  <c r="AI31" i="23"/>
  <c r="AM31" i="23"/>
  <c r="AJ32" i="23"/>
  <c r="AK33" i="23"/>
  <c r="AL34" i="23"/>
  <c r="AI35" i="23"/>
  <c r="AM35" i="23"/>
  <c r="AJ36" i="23"/>
  <c r="AK37" i="23"/>
  <c r="AL38" i="23"/>
  <c r="AI39" i="23"/>
  <c r="AM39" i="23"/>
  <c r="AJ40" i="23"/>
  <c r="AK41" i="23"/>
  <c r="AL42" i="23"/>
  <c r="AI43" i="23"/>
  <c r="AM43" i="23"/>
  <c r="AJ44" i="23"/>
  <c r="AK45" i="23"/>
  <c r="AL46" i="23"/>
  <c r="AI47" i="23"/>
  <c r="AM47" i="23"/>
  <c r="AJ48" i="23"/>
  <c r="AK49" i="23"/>
  <c r="D26" i="5"/>
  <c r="I26" i="5"/>
  <c r="D26" i="9"/>
  <c r="K30" i="23"/>
  <c r="C30" i="23"/>
  <c r="I26" i="9"/>
  <c r="O30" i="23"/>
  <c r="G30" i="23"/>
  <c r="L31" i="23"/>
  <c r="D31" i="23"/>
  <c r="M32" i="23"/>
  <c r="E32" i="23"/>
  <c r="N33" i="23"/>
  <c r="F33" i="23"/>
  <c r="K34" i="23"/>
  <c r="C34" i="23"/>
  <c r="O34" i="23"/>
  <c r="G34" i="23"/>
  <c r="L35" i="23"/>
  <c r="D35" i="23"/>
  <c r="M36" i="23"/>
  <c r="E36" i="23"/>
  <c r="N37" i="23"/>
  <c r="F37" i="23"/>
  <c r="K38" i="23"/>
  <c r="C38" i="23"/>
  <c r="O38" i="23"/>
  <c r="G38" i="23"/>
  <c r="L39" i="23"/>
  <c r="D39" i="23"/>
  <c r="M40" i="23"/>
  <c r="E40" i="23"/>
  <c r="N41" i="23"/>
  <c r="F41" i="23"/>
  <c r="K42" i="23"/>
  <c r="C42" i="23"/>
  <c r="O42" i="23"/>
  <c r="G42" i="23"/>
  <c r="L43" i="23"/>
  <c r="D43" i="23"/>
  <c r="M44" i="23"/>
  <c r="E44" i="23"/>
  <c r="N45" i="23"/>
  <c r="F45" i="23"/>
  <c r="K46" i="23"/>
  <c r="C46" i="23"/>
  <c r="O46" i="23"/>
  <c r="G46" i="23"/>
  <c r="L47" i="23"/>
  <c r="D47" i="23"/>
  <c r="M48" i="23"/>
  <c r="E48" i="23"/>
  <c r="N49" i="23"/>
  <c r="F49" i="23"/>
  <c r="D26" i="63"/>
  <c r="I26" i="63"/>
  <c r="D26" i="19"/>
  <c r="C55" i="23"/>
  <c r="K55" i="23"/>
  <c r="I26" i="19"/>
  <c r="G55" i="23"/>
  <c r="O55" i="23"/>
  <c r="D56" i="23"/>
  <c r="L56" i="23"/>
  <c r="E57" i="23"/>
  <c r="M57" i="23"/>
  <c r="F58" i="23"/>
  <c r="N58" i="23"/>
  <c r="C59" i="23"/>
  <c r="K59" i="23"/>
  <c r="G59" i="23"/>
  <c r="O59" i="23"/>
  <c r="D60" i="23"/>
  <c r="L60" i="23"/>
  <c r="E61" i="23"/>
  <c r="M61" i="23"/>
  <c r="F62" i="23"/>
  <c r="N62" i="23"/>
  <c r="C63" i="23"/>
  <c r="K63" i="23"/>
  <c r="G63" i="23"/>
  <c r="O63" i="23"/>
  <c r="D64" i="23"/>
  <c r="L64" i="23"/>
  <c r="E65" i="23"/>
  <c r="M65" i="23"/>
  <c r="F66" i="23"/>
  <c r="N66" i="23"/>
  <c r="C67" i="23"/>
  <c r="K67" i="23"/>
  <c r="G67" i="23"/>
  <c r="O67" i="23"/>
  <c r="D68" i="23"/>
  <c r="L68" i="23"/>
  <c r="E69" i="23"/>
  <c r="M69" i="23"/>
  <c r="F70" i="23"/>
  <c r="N70" i="23"/>
  <c r="C71" i="23"/>
  <c r="K71" i="23"/>
  <c r="G71" i="23"/>
  <c r="O71" i="23"/>
  <c r="D72" i="23"/>
  <c r="L72" i="23"/>
  <c r="M73" i="23"/>
  <c r="E73" i="23"/>
  <c r="N74" i="23"/>
  <c r="F74" i="23"/>
  <c r="G26" i="19"/>
  <c r="F55" i="23"/>
  <c r="N55" i="23"/>
  <c r="G56" i="23"/>
  <c r="O56" i="23"/>
  <c r="C60" i="23"/>
  <c r="K60" i="23"/>
  <c r="D61" i="23"/>
  <c r="L61" i="23"/>
  <c r="E62" i="23"/>
  <c r="M62" i="23"/>
  <c r="C64" i="23"/>
  <c r="K64" i="23"/>
  <c r="D65" i="23"/>
  <c r="L65" i="23"/>
  <c r="E66" i="23"/>
  <c r="M66" i="23"/>
  <c r="F67" i="23"/>
  <c r="N67" i="23"/>
  <c r="G68" i="23"/>
  <c r="O68" i="23"/>
  <c r="C72" i="23"/>
  <c r="K72" i="23"/>
  <c r="L73" i="23"/>
  <c r="D73" i="23"/>
  <c r="C26" i="1"/>
  <c r="G26" i="1"/>
  <c r="S7" i="1"/>
  <c r="Y7" i="1" s="1"/>
  <c r="AE7" i="1" s="1"/>
  <c r="S11" i="1"/>
  <c r="Y11" i="1" s="1"/>
  <c r="AE11" i="1" s="1"/>
  <c r="V15" i="1"/>
  <c r="AB15" i="1" s="1"/>
  <c r="AH15" i="1" s="1"/>
  <c r="Q19" i="1"/>
  <c r="S23" i="1"/>
  <c r="Y23" i="1" s="1"/>
  <c r="AE23" i="1" s="1"/>
  <c r="C26" i="3"/>
  <c r="G26" i="3"/>
  <c r="V30" i="23"/>
  <c r="AD30" i="23"/>
  <c r="AA31" i="23"/>
  <c r="S31" i="23"/>
  <c r="W31" i="23"/>
  <c r="AE31" i="23"/>
  <c r="AB32" i="23"/>
  <c r="T32" i="23"/>
  <c r="U33" i="23"/>
  <c r="AC33" i="23"/>
  <c r="AD34" i="23"/>
  <c r="V34" i="23"/>
  <c r="S35" i="23"/>
  <c r="AA35" i="23"/>
  <c r="AE35" i="23"/>
  <c r="W35" i="23"/>
  <c r="AB36" i="23"/>
  <c r="T36" i="23"/>
  <c r="AC37" i="23"/>
  <c r="U37" i="23"/>
  <c r="AD38" i="23"/>
  <c r="V38" i="23"/>
  <c r="AA39" i="23"/>
  <c r="S39" i="23"/>
  <c r="W39" i="23"/>
  <c r="AE39" i="23"/>
  <c r="AB40" i="23"/>
  <c r="T40" i="23"/>
  <c r="U41" i="23"/>
  <c r="AC41" i="23"/>
  <c r="AD42" i="23"/>
  <c r="V42" i="23"/>
  <c r="AA43" i="23"/>
  <c r="S43" i="23"/>
  <c r="W43" i="23"/>
  <c r="AE43" i="23"/>
  <c r="AB44" i="23"/>
  <c r="T44" i="23"/>
  <c r="U45" i="23"/>
  <c r="AC45" i="23"/>
  <c r="V46" i="23"/>
  <c r="AD46" i="23"/>
  <c r="S47" i="23"/>
  <c r="AA47" i="23"/>
  <c r="AE47" i="23"/>
  <c r="W47" i="23"/>
  <c r="T48" i="23"/>
  <c r="AB48" i="23"/>
  <c r="AC49" i="23"/>
  <c r="U49" i="23"/>
  <c r="D26" i="20"/>
  <c r="S55" i="23"/>
  <c r="I26" i="20"/>
  <c r="W55" i="23"/>
  <c r="S59" i="23"/>
  <c r="S63" i="23"/>
  <c r="S67" i="23"/>
  <c r="V77" i="23"/>
  <c r="V70" i="23"/>
  <c r="S71" i="23"/>
  <c r="D26" i="4"/>
  <c r="AI30" i="23"/>
  <c r="I26" i="4"/>
  <c r="AM30" i="23"/>
  <c r="AJ31" i="23"/>
  <c r="AK32" i="23"/>
  <c r="AL33" i="23"/>
  <c r="AI34" i="23"/>
  <c r="AM34" i="23"/>
  <c r="AJ35" i="23"/>
  <c r="AK36" i="23"/>
  <c r="AL37" i="23"/>
  <c r="AI38" i="23"/>
  <c r="AM38" i="23"/>
  <c r="AJ39" i="23"/>
  <c r="AK40" i="23"/>
  <c r="AL41" i="23"/>
  <c r="AI42" i="23"/>
  <c r="AM42" i="23"/>
  <c r="AJ43" i="23"/>
  <c r="AK44" i="23"/>
  <c r="AL45" i="23"/>
  <c r="AI46" i="23"/>
  <c r="AM46" i="23"/>
  <c r="AJ47" i="23"/>
  <c r="AK48" i="23"/>
  <c r="AL49" i="23"/>
  <c r="E26" i="5"/>
  <c r="K26" i="5"/>
  <c r="E26" i="9"/>
  <c r="L30" i="23"/>
  <c r="D30" i="23"/>
  <c r="K26" i="9"/>
  <c r="M31" i="23"/>
  <c r="E31" i="23"/>
  <c r="N32" i="23"/>
  <c r="F32" i="23"/>
  <c r="K33" i="23"/>
  <c r="C33" i="23"/>
  <c r="O33" i="23"/>
  <c r="G33" i="23"/>
  <c r="L34" i="23"/>
  <c r="D34" i="23"/>
  <c r="M35" i="23"/>
  <c r="E35" i="23"/>
  <c r="N36" i="23"/>
  <c r="F36" i="23"/>
  <c r="K37" i="23"/>
  <c r="C37" i="23"/>
  <c r="O37" i="23"/>
  <c r="G37" i="23"/>
  <c r="L38" i="23"/>
  <c r="D38" i="23"/>
  <c r="M39" i="23"/>
  <c r="E39" i="23"/>
  <c r="N40" i="23"/>
  <c r="F40" i="23"/>
  <c r="K41" i="23"/>
  <c r="C41" i="23"/>
  <c r="O41" i="23"/>
  <c r="G41" i="23"/>
  <c r="L42" i="23"/>
  <c r="D42" i="23"/>
  <c r="M43" i="23"/>
  <c r="E43" i="23"/>
  <c r="N44" i="23"/>
  <c r="F44" i="23"/>
  <c r="K45" i="23"/>
  <c r="C45" i="23"/>
  <c r="O45" i="23"/>
  <c r="G45" i="23"/>
  <c r="L46" i="23"/>
  <c r="D46" i="23"/>
  <c r="M47" i="23"/>
  <c r="E47" i="23"/>
  <c r="N48" i="23"/>
  <c r="F48" i="23"/>
  <c r="K49" i="23"/>
  <c r="C49" i="23"/>
  <c r="O49" i="23"/>
  <c r="G49" i="23"/>
  <c r="E26" i="63"/>
  <c r="K26" i="63"/>
  <c r="E26" i="19"/>
  <c r="D55" i="23"/>
  <c r="L55" i="23"/>
  <c r="K26" i="19"/>
  <c r="E56" i="23"/>
  <c r="M56" i="23"/>
  <c r="F57" i="23"/>
  <c r="N57" i="23"/>
  <c r="C58" i="23"/>
  <c r="K58" i="23"/>
  <c r="G58" i="23"/>
  <c r="O58" i="23"/>
  <c r="D59" i="23"/>
  <c r="L59" i="23"/>
  <c r="E60" i="23"/>
  <c r="M60" i="23"/>
  <c r="F61" i="23"/>
  <c r="N61" i="23"/>
  <c r="C62" i="23"/>
  <c r="K62" i="23"/>
  <c r="G62" i="23"/>
  <c r="O62" i="23"/>
  <c r="D63" i="23"/>
  <c r="L63" i="23"/>
  <c r="E64" i="23"/>
  <c r="M64" i="23"/>
  <c r="F65" i="23"/>
  <c r="N65" i="23"/>
  <c r="C66" i="23"/>
  <c r="K66" i="23"/>
  <c r="G66" i="23"/>
  <c r="O66" i="23"/>
  <c r="D67" i="23"/>
  <c r="L67" i="23"/>
  <c r="E68" i="23"/>
  <c r="M68" i="23"/>
  <c r="F69" i="23"/>
  <c r="N69" i="23"/>
  <c r="C70" i="23"/>
  <c r="K70" i="23"/>
  <c r="G70" i="23"/>
  <c r="O70" i="23"/>
  <c r="D71" i="23"/>
  <c r="L71" i="23"/>
  <c r="E72" i="23"/>
  <c r="M72" i="23"/>
  <c r="N73" i="23"/>
  <c r="F73" i="23"/>
  <c r="K74" i="23"/>
  <c r="C74" i="23"/>
  <c r="O74" i="23"/>
  <c r="G74" i="23"/>
  <c r="V25" i="1" l="1"/>
  <c r="AB25" i="1" s="1"/>
  <c r="AH25" i="1" s="1"/>
  <c r="S25" i="1"/>
  <c r="Y25" i="1" s="1"/>
  <c r="AE25" i="1" s="1"/>
  <c r="U25" i="1"/>
  <c r="AA25" i="1" s="1"/>
  <c r="AG25" i="1" s="1"/>
  <c r="D22" i="23"/>
  <c r="G28" i="62" s="1"/>
  <c r="D6" i="23"/>
  <c r="G19" i="23"/>
  <c r="G10" i="62" s="1"/>
  <c r="C12" i="23"/>
  <c r="C17" i="23"/>
  <c r="C8" i="23"/>
  <c r="F24" i="23"/>
  <c r="N30" i="62" s="1"/>
  <c r="C24" i="23"/>
  <c r="G9" i="23"/>
  <c r="C15" i="23"/>
  <c r="C13" i="23"/>
  <c r="G14" i="23"/>
  <c r="G5" i="62" s="1"/>
  <c r="F11" i="23"/>
  <c r="D10" i="23"/>
  <c r="E23" i="23"/>
  <c r="N14" i="62" s="1"/>
  <c r="E7" i="23"/>
  <c r="G20" i="23"/>
  <c r="G11" i="62" s="1"/>
  <c r="G21" i="23"/>
  <c r="G12" i="62" s="1"/>
  <c r="C16" i="23"/>
  <c r="M17" i="23"/>
  <c r="N6" i="23"/>
  <c r="N14" i="23"/>
  <c r="M9" i="23"/>
  <c r="U10" i="1"/>
  <c r="AA10" i="1" s="1"/>
  <c r="AG10" i="1" s="1"/>
  <c r="N12" i="23"/>
  <c r="L18" i="23"/>
  <c r="R15" i="1"/>
  <c r="X15" i="1" s="1"/>
  <c r="AD15" i="1" s="1"/>
  <c r="T25" i="1"/>
  <c r="Z25" i="1" s="1"/>
  <c r="AF25" i="1" s="1"/>
  <c r="Q24" i="1"/>
  <c r="Q25" i="1"/>
  <c r="T21" i="1"/>
  <c r="Z21" i="1" s="1"/>
  <c r="AF21" i="1" s="1"/>
  <c r="Q21" i="1"/>
  <c r="T10" i="1"/>
  <c r="Z10" i="1" s="1"/>
  <c r="AF10" i="1" s="1"/>
  <c r="S8" i="1"/>
  <c r="Y8" i="1" s="1"/>
  <c r="AE8" i="1" s="1"/>
  <c r="Q10" i="1"/>
  <c r="V19" i="1"/>
  <c r="AB19" i="1" s="1"/>
  <c r="AH19" i="1" s="1"/>
  <c r="R24" i="1"/>
  <c r="X24" i="1" s="1"/>
  <c r="AD24" i="1" s="1"/>
  <c r="R21" i="1"/>
  <c r="X21" i="1" s="1"/>
  <c r="AD21" i="1" s="1"/>
  <c r="S10" i="1"/>
  <c r="Y10" i="1" s="1"/>
  <c r="AE10" i="1" s="1"/>
  <c r="R23" i="1"/>
  <c r="X23" i="1" s="1"/>
  <c r="AD23" i="1" s="1"/>
  <c r="R19" i="1"/>
  <c r="X19" i="1" s="1"/>
  <c r="AD19" i="1" s="1"/>
  <c r="S13" i="1"/>
  <c r="Y13" i="1" s="1"/>
  <c r="AE13" i="1" s="1"/>
  <c r="T19" i="1"/>
  <c r="Z19" i="1" s="1"/>
  <c r="AF19" i="1" s="1"/>
  <c r="Q7" i="1"/>
  <c r="Q12" i="1"/>
  <c r="Q9" i="1"/>
  <c r="R10" i="1"/>
  <c r="X10" i="1" s="1"/>
  <c r="AD10" i="1" s="1"/>
  <c r="U7" i="1"/>
  <c r="AA7" i="1" s="1"/>
  <c r="AG7" i="1" s="1"/>
  <c r="S12" i="1"/>
  <c r="Y12" i="1" s="1"/>
  <c r="AE12" i="1" s="1"/>
  <c r="V7" i="1"/>
  <c r="AB7" i="1" s="1"/>
  <c r="AH7" i="1" s="1"/>
  <c r="R20" i="1"/>
  <c r="X20" i="1" s="1"/>
  <c r="AD20" i="1" s="1"/>
  <c r="V12" i="1"/>
  <c r="AB12" i="1" s="1"/>
  <c r="AH12" i="1" s="1"/>
  <c r="T7" i="1"/>
  <c r="Z7" i="1" s="1"/>
  <c r="AF7" i="1" s="1"/>
  <c r="F56" i="71"/>
  <c r="J55" i="71"/>
  <c r="J54" i="71"/>
  <c r="N53" i="71"/>
  <c r="V52" i="71"/>
  <c r="N52" i="71"/>
  <c r="Z51" i="71"/>
  <c r="R51" i="71"/>
  <c r="J51" i="71"/>
  <c r="R50" i="71"/>
  <c r="AL49" i="71"/>
  <c r="V49" i="71"/>
  <c r="N49" i="71"/>
  <c r="F49" i="71"/>
  <c r="AL48" i="71"/>
  <c r="V48" i="71"/>
  <c r="F48" i="71"/>
  <c r="E56" i="71"/>
  <c r="E54" i="71"/>
  <c r="M50" i="71"/>
  <c r="K24" i="23"/>
  <c r="M14" i="23"/>
  <c r="N11" i="23"/>
  <c r="O5" i="23"/>
  <c r="W51" i="71"/>
  <c r="G51" i="71"/>
  <c r="O50" i="71"/>
  <c r="AA48" i="71"/>
  <c r="L23" i="23"/>
  <c r="L24" i="23"/>
  <c r="L8" i="23"/>
  <c r="D56" i="71"/>
  <c r="L52" i="71"/>
  <c r="AJ48" i="71"/>
  <c r="L21" i="23"/>
  <c r="L13" i="23"/>
  <c r="O9" i="23"/>
  <c r="S9" i="1"/>
  <c r="Y9" i="1" s="1"/>
  <c r="AE9" i="1" s="1"/>
  <c r="V9" i="1"/>
  <c r="AB9" i="1" s="1"/>
  <c r="AH9" i="1" s="1"/>
  <c r="J50" i="71"/>
  <c r="AD48" i="71"/>
  <c r="N48" i="71"/>
  <c r="AG49" i="71"/>
  <c r="O8" i="23"/>
  <c r="D55" i="71"/>
  <c r="H53" i="71"/>
  <c r="L51" i="71"/>
  <c r="L50" i="71"/>
  <c r="G56" i="71"/>
  <c r="K55" i="71"/>
  <c r="K54" i="71"/>
  <c r="Q68" i="71"/>
  <c r="Q96" i="71" s="1"/>
  <c r="E68" i="71"/>
  <c r="E96" i="71" s="1"/>
  <c r="L68" i="71"/>
  <c r="L96" i="71" s="1"/>
  <c r="D68" i="71"/>
  <c r="D96" i="71" s="1"/>
  <c r="R68" i="71"/>
  <c r="R96" i="71" s="1"/>
  <c r="N68" i="71"/>
  <c r="N96" i="71" s="1"/>
  <c r="J68" i="71"/>
  <c r="J96" i="71" s="1"/>
  <c r="F68" i="71"/>
  <c r="F96" i="71" s="1"/>
  <c r="M68" i="71"/>
  <c r="M96" i="71" s="1"/>
  <c r="I68" i="71"/>
  <c r="I96" i="71" s="1"/>
  <c r="P68" i="71"/>
  <c r="P96" i="71" s="1"/>
  <c r="H68" i="71"/>
  <c r="H96" i="71" s="1"/>
  <c r="O68" i="71"/>
  <c r="O96" i="71" s="1"/>
  <c r="K68" i="71"/>
  <c r="K96" i="71" s="1"/>
  <c r="G68" i="71"/>
  <c r="G96" i="71" s="1"/>
  <c r="C68" i="71"/>
  <c r="C96" i="71" s="1"/>
  <c r="C54" i="71"/>
  <c r="W52" i="71"/>
  <c r="O52" i="71"/>
  <c r="G52" i="71"/>
  <c r="S49" i="71"/>
  <c r="K49" i="71"/>
  <c r="S48" i="71"/>
  <c r="AF62" i="71"/>
  <c r="AF90" i="71" s="1"/>
  <c r="X62" i="71"/>
  <c r="X90" i="71" s="1"/>
  <c r="L62" i="71"/>
  <c r="L90" i="71" s="1"/>
  <c r="D62" i="71"/>
  <c r="D90" i="71" s="1"/>
  <c r="AI62" i="71"/>
  <c r="AI90" i="71" s="1"/>
  <c r="W62" i="71"/>
  <c r="W90" i="71" s="1"/>
  <c r="O62" i="71"/>
  <c r="O90" i="71" s="1"/>
  <c r="G62" i="71"/>
  <c r="G90" i="71" s="1"/>
  <c r="AL62" i="71"/>
  <c r="AL90" i="71" s="1"/>
  <c r="AD62" i="71"/>
  <c r="AD90" i="71" s="1"/>
  <c r="V62" i="71"/>
  <c r="V90" i="71" s="1"/>
  <c r="N62" i="71"/>
  <c r="N90" i="71" s="1"/>
  <c r="F62" i="71"/>
  <c r="F90" i="71" s="1"/>
  <c r="AO62" i="71"/>
  <c r="AO90" i="71" s="1"/>
  <c r="AK62" i="71"/>
  <c r="AK90" i="71" s="1"/>
  <c r="AG62" i="71"/>
  <c r="AG90" i="71" s="1"/>
  <c r="AC62" i="71"/>
  <c r="AC90" i="71" s="1"/>
  <c r="Y62" i="71"/>
  <c r="Y90" i="71" s="1"/>
  <c r="U62" i="71"/>
  <c r="U90" i="71" s="1"/>
  <c r="Q62" i="71"/>
  <c r="Q90" i="71" s="1"/>
  <c r="M62" i="71"/>
  <c r="M90" i="71" s="1"/>
  <c r="I62" i="71"/>
  <c r="I90" i="71" s="1"/>
  <c r="E62" i="71"/>
  <c r="E90" i="71" s="1"/>
  <c r="AN62" i="71"/>
  <c r="AN90" i="71" s="1"/>
  <c r="AJ62" i="71"/>
  <c r="AJ90" i="71" s="1"/>
  <c r="AB62" i="71"/>
  <c r="AB90" i="71" s="1"/>
  <c r="T62" i="71"/>
  <c r="T90" i="71" s="1"/>
  <c r="P62" i="71"/>
  <c r="P90" i="71" s="1"/>
  <c r="H62" i="71"/>
  <c r="H90" i="71" s="1"/>
  <c r="AM62" i="71"/>
  <c r="AM90" i="71" s="1"/>
  <c r="AE62" i="71"/>
  <c r="AE90" i="71" s="1"/>
  <c r="AA62" i="71"/>
  <c r="AA90" i="71" s="1"/>
  <c r="S62" i="71"/>
  <c r="S90" i="71" s="1"/>
  <c r="K62" i="71"/>
  <c r="K90" i="71" s="1"/>
  <c r="C62" i="71"/>
  <c r="C90" i="71" s="1"/>
  <c r="AP62" i="71"/>
  <c r="AP90" i="71" s="1"/>
  <c r="AH62" i="71"/>
  <c r="AH90" i="71" s="1"/>
  <c r="Z62" i="71"/>
  <c r="Z90" i="71" s="1"/>
  <c r="R62" i="71"/>
  <c r="R90" i="71" s="1"/>
  <c r="J62" i="71"/>
  <c r="J90" i="71" s="1"/>
  <c r="C48" i="71"/>
  <c r="O22" i="23"/>
  <c r="N20" i="23"/>
  <c r="K17" i="23"/>
  <c r="O14" i="23"/>
  <c r="N8" i="23"/>
  <c r="M7" i="23"/>
  <c r="M53" i="71"/>
  <c r="E52" i="71"/>
  <c r="AG50" i="71"/>
  <c r="Q50" i="71"/>
  <c r="AC48" i="71"/>
  <c r="D57" i="71"/>
  <c r="H55" i="71"/>
  <c r="H54" i="71"/>
  <c r="L53" i="71"/>
  <c r="T52" i="71"/>
  <c r="D52" i="71"/>
  <c r="P51" i="71"/>
  <c r="P50" i="71"/>
  <c r="AJ49" i="71"/>
  <c r="T49" i="71"/>
  <c r="D49" i="71"/>
  <c r="AB48" i="71"/>
  <c r="L48" i="71"/>
  <c r="S24" i="1"/>
  <c r="Y24" i="1" s="1"/>
  <c r="AE24" i="1" s="1"/>
  <c r="T9" i="1"/>
  <c r="Z9" i="1" s="1"/>
  <c r="AF9" i="1" s="1"/>
  <c r="U76" i="23"/>
  <c r="V24" i="1"/>
  <c r="AB24" i="1" s="1"/>
  <c r="AH24" i="1" s="1"/>
  <c r="T22" i="1"/>
  <c r="Z22" i="1" s="1"/>
  <c r="AF22" i="1" s="1"/>
  <c r="Q17" i="1"/>
  <c r="J56" i="71"/>
  <c r="N55" i="71"/>
  <c r="F55" i="71"/>
  <c r="N54" i="71"/>
  <c r="F54" i="71"/>
  <c r="R53" i="71"/>
  <c r="J53" i="71"/>
  <c r="Z52" i="71"/>
  <c r="R52" i="71"/>
  <c r="J52" i="71"/>
  <c r="AD51" i="71"/>
  <c r="V51" i="71"/>
  <c r="N51" i="71"/>
  <c r="F51" i="71"/>
  <c r="AD50" i="71"/>
  <c r="V50" i="71"/>
  <c r="N50" i="71"/>
  <c r="AH49" i="71"/>
  <c r="R49" i="71"/>
  <c r="AP48" i="71"/>
  <c r="AH48" i="71"/>
  <c r="R48" i="71"/>
  <c r="N10" i="23"/>
  <c r="E57" i="71"/>
  <c r="I54" i="71"/>
  <c r="Q53" i="71"/>
  <c r="Y52" i="71"/>
  <c r="I52" i="71"/>
  <c r="Q51" i="71"/>
  <c r="E51" i="71"/>
  <c r="U50" i="71"/>
  <c r="E50" i="71"/>
  <c r="Y49" i="71"/>
  <c r="I49" i="71"/>
  <c r="AG48" i="71"/>
  <c r="Q48" i="71"/>
  <c r="AB50" i="71"/>
  <c r="AN48" i="71"/>
  <c r="X48" i="71"/>
  <c r="H48" i="71"/>
  <c r="N23" i="23"/>
  <c r="K20" i="23"/>
  <c r="O17" i="23"/>
  <c r="K16" i="23"/>
  <c r="O13" i="23"/>
  <c r="K12" i="23"/>
  <c r="L9" i="23"/>
  <c r="L5" i="23"/>
  <c r="I69" i="71"/>
  <c r="I97" i="71" s="1"/>
  <c r="L69" i="71"/>
  <c r="L97" i="71" s="1"/>
  <c r="D69" i="71"/>
  <c r="D97" i="71" s="1"/>
  <c r="N69" i="71"/>
  <c r="N97" i="71" s="1"/>
  <c r="J69" i="71"/>
  <c r="J97" i="71" s="1"/>
  <c r="F69" i="71"/>
  <c r="F97" i="71" s="1"/>
  <c r="M69" i="71"/>
  <c r="M97" i="71" s="1"/>
  <c r="E69" i="71"/>
  <c r="E97" i="71" s="1"/>
  <c r="H69" i="71"/>
  <c r="H97" i="71" s="1"/>
  <c r="K69" i="71"/>
  <c r="K97" i="71" s="1"/>
  <c r="G69" i="71"/>
  <c r="G97" i="71" s="1"/>
  <c r="C69" i="71"/>
  <c r="C97" i="71" s="1"/>
  <c r="C55" i="71"/>
  <c r="O53" i="71"/>
  <c r="G53" i="71"/>
  <c r="S51" i="71"/>
  <c r="K51" i="71"/>
  <c r="U65" i="71"/>
  <c r="U93" i="71" s="1"/>
  <c r="I65" i="71"/>
  <c r="I93" i="71" s="1"/>
  <c r="AB65" i="71"/>
  <c r="AB93" i="71" s="1"/>
  <c r="T65" i="71"/>
  <c r="T93" i="71" s="1"/>
  <c r="H65" i="71"/>
  <c r="H93" i="71" s="1"/>
  <c r="S65" i="71"/>
  <c r="S93" i="71" s="1"/>
  <c r="C65" i="71"/>
  <c r="C93" i="71" s="1"/>
  <c r="AD65" i="71"/>
  <c r="AD93" i="71" s="1"/>
  <c r="Z65" i="71"/>
  <c r="Z93" i="71" s="1"/>
  <c r="V65" i="71"/>
  <c r="V93" i="71" s="1"/>
  <c r="R65" i="71"/>
  <c r="R93" i="71" s="1"/>
  <c r="N65" i="71"/>
  <c r="N93" i="71" s="1"/>
  <c r="J65" i="71"/>
  <c r="J93" i="71" s="1"/>
  <c r="F65" i="71"/>
  <c r="F93" i="71" s="1"/>
  <c r="AC65" i="71"/>
  <c r="AC93" i="71" s="1"/>
  <c r="Y65" i="71"/>
  <c r="Y93" i="71" s="1"/>
  <c r="Q65" i="71"/>
  <c r="Q93" i="71" s="1"/>
  <c r="M65" i="71"/>
  <c r="M93" i="71" s="1"/>
  <c r="E65" i="71"/>
  <c r="E93" i="71" s="1"/>
  <c r="X65" i="71"/>
  <c r="X93" i="71" s="1"/>
  <c r="P65" i="71"/>
  <c r="P93" i="71" s="1"/>
  <c r="L65" i="71"/>
  <c r="L93" i="71" s="1"/>
  <c r="D65" i="71"/>
  <c r="D93" i="71" s="1"/>
  <c r="AA65" i="71"/>
  <c r="AA93" i="71" s="1"/>
  <c r="W65" i="71"/>
  <c r="W93" i="71" s="1"/>
  <c r="O65" i="71"/>
  <c r="O93" i="71" s="1"/>
  <c r="K65" i="71"/>
  <c r="K93" i="71" s="1"/>
  <c r="G65" i="71"/>
  <c r="G93" i="71" s="1"/>
  <c r="C51" i="71"/>
  <c r="AA50" i="71"/>
  <c r="S50" i="71"/>
  <c r="K50" i="71"/>
  <c r="AG64" i="71"/>
  <c r="AG92" i="71" s="1"/>
  <c r="U64" i="71"/>
  <c r="U92" i="71" s="1"/>
  <c r="M64" i="71"/>
  <c r="M92" i="71" s="1"/>
  <c r="AF64" i="71"/>
  <c r="AF92" i="71" s="1"/>
  <c r="X64" i="71"/>
  <c r="X92" i="71" s="1"/>
  <c r="P64" i="71"/>
  <c r="P92" i="71" s="1"/>
  <c r="H64" i="71"/>
  <c r="H92" i="71" s="1"/>
  <c r="S64" i="71"/>
  <c r="S92" i="71" s="1"/>
  <c r="K64" i="71"/>
  <c r="K92" i="71" s="1"/>
  <c r="C64" i="71"/>
  <c r="C92" i="71" s="1"/>
  <c r="AH64" i="71"/>
  <c r="AH92" i="71" s="1"/>
  <c r="AD64" i="71"/>
  <c r="AD92" i="71" s="1"/>
  <c r="Z64" i="71"/>
  <c r="Z92" i="71" s="1"/>
  <c r="V64" i="71"/>
  <c r="V92" i="71" s="1"/>
  <c r="R64" i="71"/>
  <c r="R92" i="71" s="1"/>
  <c r="N64" i="71"/>
  <c r="N92" i="71" s="1"/>
  <c r="J64" i="71"/>
  <c r="J92" i="71" s="1"/>
  <c r="F64" i="71"/>
  <c r="F92" i="71" s="1"/>
  <c r="AC64" i="71"/>
  <c r="AC92" i="71" s="1"/>
  <c r="Y64" i="71"/>
  <c r="Y92" i="71" s="1"/>
  <c r="Q64" i="71"/>
  <c r="Q92" i="71" s="1"/>
  <c r="I64" i="71"/>
  <c r="I92" i="71" s="1"/>
  <c r="E64" i="71"/>
  <c r="E92" i="71" s="1"/>
  <c r="AB64" i="71"/>
  <c r="AB92" i="71" s="1"/>
  <c r="T64" i="71"/>
  <c r="T92" i="71" s="1"/>
  <c r="L64" i="71"/>
  <c r="L92" i="71" s="1"/>
  <c r="D64" i="71"/>
  <c r="D92" i="71" s="1"/>
  <c r="AE64" i="71"/>
  <c r="AE92" i="71" s="1"/>
  <c r="AA64" i="71"/>
  <c r="AA92" i="71" s="1"/>
  <c r="W64" i="71"/>
  <c r="W92" i="71" s="1"/>
  <c r="O64" i="71"/>
  <c r="O92" i="71" s="1"/>
  <c r="G64" i="71"/>
  <c r="G92" i="71" s="1"/>
  <c r="C50" i="71"/>
  <c r="W49" i="71"/>
  <c r="G49" i="71"/>
  <c r="AM48" i="71"/>
  <c r="AE48" i="71"/>
  <c r="W48" i="71"/>
  <c r="O48" i="71"/>
  <c r="G48" i="71"/>
  <c r="K14" i="23"/>
  <c r="M6" i="23"/>
  <c r="M55" i="71"/>
  <c r="AK49" i="71"/>
  <c r="U49" i="71"/>
  <c r="E49" i="71"/>
  <c r="O24" i="23"/>
  <c r="L20" i="23"/>
  <c r="O16" i="23"/>
  <c r="K11" i="23"/>
  <c r="AF50" i="71"/>
  <c r="O21" i="23"/>
  <c r="N19" i="23"/>
  <c r="N15" i="23"/>
  <c r="M10" i="23"/>
  <c r="K8" i="23"/>
  <c r="F57" i="71"/>
  <c r="V53" i="71"/>
  <c r="F53" i="71"/>
  <c r="F52" i="71"/>
  <c r="AH50" i="71"/>
  <c r="AD49" i="71"/>
  <c r="Q54" i="71"/>
  <c r="Q52" i="71"/>
  <c r="M51" i="71"/>
  <c r="AC50" i="71"/>
  <c r="Q49" i="71"/>
  <c r="AO48" i="71"/>
  <c r="Y48" i="71"/>
  <c r="I48" i="71"/>
  <c r="M18" i="23"/>
  <c r="S53" i="71"/>
  <c r="O51" i="71"/>
  <c r="AE50" i="71"/>
  <c r="W50" i="71"/>
  <c r="G50" i="71"/>
  <c r="AA49" i="71"/>
  <c r="AI48" i="71"/>
  <c r="K48" i="71"/>
  <c r="E53" i="71"/>
  <c r="I51" i="71"/>
  <c r="O20" i="23"/>
  <c r="K15" i="23"/>
  <c r="P54" i="71"/>
  <c r="L17" i="23"/>
  <c r="N7" i="23"/>
  <c r="U24" i="1"/>
  <c r="AA24" i="1" s="1"/>
  <c r="AG24" i="1" s="1"/>
  <c r="R54" i="71"/>
  <c r="Z50" i="71"/>
  <c r="N18" i="23"/>
  <c r="I53" i="71"/>
  <c r="Y51" i="71"/>
  <c r="K19" i="23"/>
  <c r="L12" i="23"/>
  <c r="H56" i="71"/>
  <c r="D54" i="71"/>
  <c r="P52" i="71"/>
  <c r="AB51" i="71"/>
  <c r="AF49" i="71"/>
  <c r="P49" i="71"/>
  <c r="E85" i="71"/>
  <c r="F85" i="71"/>
  <c r="D85" i="71"/>
  <c r="C85" i="71"/>
  <c r="AL77" i="71"/>
  <c r="AC77" i="71"/>
  <c r="Q77" i="71"/>
  <c r="I77" i="71"/>
  <c r="AJ77" i="71"/>
  <c r="AB77" i="71"/>
  <c r="T77" i="71"/>
  <c r="L77" i="71"/>
  <c r="D77" i="71"/>
  <c r="AE77" i="71"/>
  <c r="W77" i="71"/>
  <c r="O77" i="71"/>
  <c r="G77" i="71"/>
  <c r="AH77" i="71"/>
  <c r="AD77" i="71"/>
  <c r="Z77" i="71"/>
  <c r="V77" i="71"/>
  <c r="R77" i="71"/>
  <c r="N77" i="71"/>
  <c r="J77" i="71"/>
  <c r="F77" i="71"/>
  <c r="AK77" i="71"/>
  <c r="AG77" i="71"/>
  <c r="Y77" i="71"/>
  <c r="U77" i="71"/>
  <c r="M77" i="71"/>
  <c r="E77" i="71"/>
  <c r="AF77" i="71"/>
  <c r="X77" i="71"/>
  <c r="P77" i="71"/>
  <c r="H77" i="71"/>
  <c r="AI77" i="71"/>
  <c r="AA77" i="71"/>
  <c r="S77" i="71"/>
  <c r="K77" i="71"/>
  <c r="C77" i="71"/>
  <c r="AI49" i="71"/>
  <c r="AL63" i="71"/>
  <c r="AJ63" i="71"/>
  <c r="X63" i="71"/>
  <c r="L63" i="71"/>
  <c r="D63" i="71"/>
  <c r="AI63" i="71"/>
  <c r="AA63" i="71"/>
  <c r="S63" i="71"/>
  <c r="K63" i="71"/>
  <c r="C63" i="71"/>
  <c r="AD63" i="71"/>
  <c r="V63" i="71"/>
  <c r="N63" i="71"/>
  <c r="F63" i="71"/>
  <c r="AK63" i="71"/>
  <c r="AG63" i="71"/>
  <c r="AC63" i="71"/>
  <c r="Y63" i="71"/>
  <c r="U63" i="71"/>
  <c r="Q63" i="71"/>
  <c r="M63" i="71"/>
  <c r="I63" i="71"/>
  <c r="E63" i="71"/>
  <c r="AF63" i="71"/>
  <c r="AB63" i="71"/>
  <c r="T63" i="71"/>
  <c r="P63" i="71"/>
  <c r="H63" i="71"/>
  <c r="AE63" i="71"/>
  <c r="W63" i="71"/>
  <c r="O63" i="71"/>
  <c r="G63" i="71"/>
  <c r="AH63" i="71"/>
  <c r="Z63" i="71"/>
  <c r="R63" i="71"/>
  <c r="J63" i="71"/>
  <c r="C49" i="71"/>
  <c r="K21" i="23"/>
  <c r="O18" i="23"/>
  <c r="N16" i="23"/>
  <c r="M11" i="23"/>
  <c r="O7" i="23"/>
  <c r="M54" i="71"/>
  <c r="U52" i="71"/>
  <c r="U51" i="71"/>
  <c r="M48" i="71"/>
  <c r="V23" i="1"/>
  <c r="AB23" i="1" s="1"/>
  <c r="AH23" i="1" s="1"/>
  <c r="T17" i="1"/>
  <c r="Z17" i="1" s="1"/>
  <c r="AF17" i="1" s="1"/>
  <c r="Q8" i="1"/>
  <c r="V8" i="1"/>
  <c r="AB8" i="1" s="1"/>
  <c r="AH8" i="1" s="1"/>
  <c r="U8" i="1"/>
  <c r="AA8" i="1" s="1"/>
  <c r="AG8" i="1" s="1"/>
  <c r="R22" i="1"/>
  <c r="X22" i="1" s="1"/>
  <c r="AD22" i="1" s="1"/>
  <c r="U9" i="1"/>
  <c r="AA9" i="1" s="1"/>
  <c r="AG9" i="1" s="1"/>
  <c r="U20" i="1"/>
  <c r="AA20" i="1" s="1"/>
  <c r="AG20" i="1" s="1"/>
  <c r="F50" i="71"/>
  <c r="Z49" i="71"/>
  <c r="J49" i="71"/>
  <c r="Z48" i="71"/>
  <c r="J48" i="71"/>
  <c r="M21" i="23"/>
  <c r="I55" i="71"/>
  <c r="K23" i="23"/>
  <c r="L16" i="23"/>
  <c r="O12" i="23"/>
  <c r="K7" i="23"/>
  <c r="L55" i="71"/>
  <c r="L54" i="71"/>
  <c r="P53" i="71"/>
  <c r="X52" i="71"/>
  <c r="H52" i="71"/>
  <c r="T51" i="71"/>
  <c r="D51" i="71"/>
  <c r="T50" i="71"/>
  <c r="D50" i="71"/>
  <c r="X49" i="71"/>
  <c r="H49" i="71"/>
  <c r="AF48" i="71"/>
  <c r="P48" i="71"/>
  <c r="F71" i="71"/>
  <c r="E71" i="71"/>
  <c r="D71" i="71"/>
  <c r="C71" i="71"/>
  <c r="C57" i="71"/>
  <c r="I70" i="71"/>
  <c r="I98" i="71" s="1"/>
  <c r="H70" i="71"/>
  <c r="H98" i="71" s="1"/>
  <c r="J70" i="71"/>
  <c r="J98" i="71" s="1"/>
  <c r="F70" i="71"/>
  <c r="F98" i="71" s="1"/>
  <c r="E70" i="71"/>
  <c r="E98" i="71" s="1"/>
  <c r="D70" i="71"/>
  <c r="D98" i="71" s="1"/>
  <c r="G70" i="71"/>
  <c r="G98" i="71" s="1"/>
  <c r="C70" i="71"/>
  <c r="C98" i="71" s="1"/>
  <c r="C56" i="71"/>
  <c r="G55" i="71"/>
  <c r="O54" i="71"/>
  <c r="G54" i="71"/>
  <c r="K53" i="71"/>
  <c r="M67" i="71"/>
  <c r="M95" i="71" s="1"/>
  <c r="P67" i="71"/>
  <c r="P95" i="71" s="1"/>
  <c r="H67" i="71"/>
  <c r="H95" i="71" s="1"/>
  <c r="V67" i="71"/>
  <c r="V95" i="71" s="1"/>
  <c r="R67" i="71"/>
  <c r="R95" i="71" s="1"/>
  <c r="N67" i="71"/>
  <c r="N95" i="71" s="1"/>
  <c r="J67" i="71"/>
  <c r="J95" i="71" s="1"/>
  <c r="F67" i="71"/>
  <c r="F95" i="71" s="1"/>
  <c r="U67" i="71"/>
  <c r="U95" i="71" s="1"/>
  <c r="Q67" i="71"/>
  <c r="Q95" i="71" s="1"/>
  <c r="I67" i="71"/>
  <c r="I95" i="71" s="1"/>
  <c r="E67" i="71"/>
  <c r="E95" i="71" s="1"/>
  <c r="T67" i="71"/>
  <c r="T95" i="71" s="1"/>
  <c r="L67" i="71"/>
  <c r="L95" i="71" s="1"/>
  <c r="D67" i="71"/>
  <c r="D95" i="71" s="1"/>
  <c r="S67" i="71"/>
  <c r="S95" i="71" s="1"/>
  <c r="O67" i="71"/>
  <c r="O95" i="71" s="1"/>
  <c r="K67" i="71"/>
  <c r="K95" i="71" s="1"/>
  <c r="G67" i="71"/>
  <c r="G95" i="71" s="1"/>
  <c r="C67" i="71"/>
  <c r="C95" i="71" s="1"/>
  <c r="C53" i="71"/>
  <c r="S52" i="71"/>
  <c r="K52" i="71"/>
  <c r="Y66" i="71"/>
  <c r="Y94" i="71" s="1"/>
  <c r="M66" i="71"/>
  <c r="M94" i="71" s="1"/>
  <c r="E66" i="71"/>
  <c r="E94" i="71" s="1"/>
  <c r="X66" i="71"/>
  <c r="X94" i="71" s="1"/>
  <c r="P66" i="71"/>
  <c r="P94" i="71" s="1"/>
  <c r="H66" i="71"/>
  <c r="H94" i="71" s="1"/>
  <c r="W66" i="71"/>
  <c r="W94" i="71" s="1"/>
  <c r="Z66" i="71"/>
  <c r="Z94" i="71" s="1"/>
  <c r="V66" i="71"/>
  <c r="V94" i="71" s="1"/>
  <c r="R66" i="71"/>
  <c r="R94" i="71" s="1"/>
  <c r="N66" i="71"/>
  <c r="N94" i="71" s="1"/>
  <c r="J66" i="71"/>
  <c r="J94" i="71" s="1"/>
  <c r="F66" i="71"/>
  <c r="F94" i="71" s="1"/>
  <c r="U66" i="71"/>
  <c r="U94" i="71" s="1"/>
  <c r="Q66" i="71"/>
  <c r="Q94" i="71" s="1"/>
  <c r="I66" i="71"/>
  <c r="I94" i="71" s="1"/>
  <c r="T66" i="71"/>
  <c r="T94" i="71" s="1"/>
  <c r="L66" i="71"/>
  <c r="L94" i="71" s="1"/>
  <c r="D66" i="71"/>
  <c r="D94" i="71" s="1"/>
  <c r="S66" i="71"/>
  <c r="S94" i="71" s="1"/>
  <c r="O66" i="71"/>
  <c r="O94" i="71" s="1"/>
  <c r="K66" i="71"/>
  <c r="K94" i="71" s="1"/>
  <c r="G66" i="71"/>
  <c r="G94" i="71" s="1"/>
  <c r="C66" i="71"/>
  <c r="C94" i="71" s="1"/>
  <c r="C52" i="71"/>
  <c r="AA51" i="71"/>
  <c r="AE49" i="71"/>
  <c r="O49" i="71"/>
  <c r="N24" i="23"/>
  <c r="M23" i="23"/>
  <c r="M19" i="23"/>
  <c r="L14" i="23"/>
  <c r="K13" i="23"/>
  <c r="L10" i="23"/>
  <c r="K9" i="23"/>
  <c r="O6" i="23"/>
  <c r="K5" i="23"/>
  <c r="N21" i="23"/>
  <c r="M13" i="23"/>
  <c r="I56" i="71"/>
  <c r="E55" i="71"/>
  <c r="U53" i="71"/>
  <c r="M52" i="71"/>
  <c r="AC51" i="71"/>
  <c r="Y50" i="71"/>
  <c r="I50" i="71"/>
  <c r="AC49" i="71"/>
  <c r="M49" i="71"/>
  <c r="AK48" i="71"/>
  <c r="U48" i="71"/>
  <c r="E48" i="71"/>
  <c r="T53" i="71"/>
  <c r="D53" i="71"/>
  <c r="X51" i="71"/>
  <c r="H51" i="71"/>
  <c r="X50" i="71"/>
  <c r="H50" i="71"/>
  <c r="AB49" i="71"/>
  <c r="L49" i="71"/>
  <c r="T48" i="71"/>
  <c r="D48" i="71"/>
  <c r="H26" i="19"/>
  <c r="U11" i="1"/>
  <c r="AA11" i="1" s="1"/>
  <c r="AG11" i="1" s="1"/>
  <c r="U16" i="1"/>
  <c r="AA16" i="1" s="1"/>
  <c r="AG16" i="1" s="1"/>
  <c r="H26" i="3"/>
  <c r="H26" i="20"/>
  <c r="S17" i="1"/>
  <c r="Y17" i="1" s="1"/>
  <c r="AE17" i="1" s="1"/>
  <c r="T16" i="1"/>
  <c r="Z16" i="1" s="1"/>
  <c r="AF16" i="1" s="1"/>
  <c r="S76" i="23"/>
  <c r="U21" i="1"/>
  <c r="AA21" i="1" s="1"/>
  <c r="AG21" i="1" s="1"/>
  <c r="U17" i="1"/>
  <c r="AA17" i="1" s="1"/>
  <c r="AG17" i="1" s="1"/>
  <c r="U13" i="1"/>
  <c r="AA13" i="1" s="1"/>
  <c r="AG13" i="1" s="1"/>
  <c r="V76" i="23"/>
  <c r="Q20" i="1"/>
  <c r="S16" i="1"/>
  <c r="Y16" i="1" s="1"/>
  <c r="AE16" i="1" s="1"/>
  <c r="U14" i="1"/>
  <c r="AA14" i="1" s="1"/>
  <c r="AG14" i="1" s="1"/>
  <c r="V11" i="1"/>
  <c r="AB11" i="1" s="1"/>
  <c r="AH11" i="1" s="1"/>
  <c r="R7" i="1"/>
  <c r="X7" i="1" s="1"/>
  <c r="AD7" i="1" s="1"/>
  <c r="H26" i="63"/>
  <c r="H26" i="9"/>
  <c r="H26" i="5"/>
  <c r="S21" i="1"/>
  <c r="Y21" i="1" s="1"/>
  <c r="AE21" i="1" s="1"/>
  <c r="U19" i="1"/>
  <c r="AA19" i="1" s="1"/>
  <c r="AG19" i="1" s="1"/>
  <c r="V16" i="1"/>
  <c r="AB16" i="1" s="1"/>
  <c r="AH16" i="1" s="1"/>
  <c r="T14" i="1"/>
  <c r="Z14" i="1" s="1"/>
  <c r="AF14" i="1" s="1"/>
  <c r="R12" i="1"/>
  <c r="X12" i="1" s="1"/>
  <c r="AD12" i="1" s="1"/>
  <c r="R8" i="1"/>
  <c r="X8" i="1" s="1"/>
  <c r="AD8" i="1" s="1"/>
  <c r="T23" i="1"/>
  <c r="Z23" i="1" s="1"/>
  <c r="AF23" i="1" s="1"/>
  <c r="Q18" i="1"/>
  <c r="S14" i="1"/>
  <c r="Y14" i="1" s="1"/>
  <c r="AE14" i="1" s="1"/>
  <c r="S19" i="1"/>
  <c r="Y19" i="1" s="1"/>
  <c r="AE19" i="1" s="1"/>
  <c r="S15" i="1"/>
  <c r="Y15" i="1" s="1"/>
  <c r="AE15" i="1" s="1"/>
  <c r="T76" i="23"/>
  <c r="Q22" i="1"/>
  <c r="S18" i="1"/>
  <c r="Y18" i="1" s="1"/>
  <c r="AE18" i="1" s="1"/>
  <c r="V13" i="1"/>
  <c r="AB13" i="1" s="1"/>
  <c r="AH13" i="1" s="1"/>
  <c r="Q23" i="1"/>
  <c r="T20" i="1"/>
  <c r="Z20" i="1" s="1"/>
  <c r="AF20" i="1" s="1"/>
  <c r="Q15" i="1"/>
  <c r="T12" i="1"/>
  <c r="Z12" i="1" s="1"/>
  <c r="AF12" i="1" s="1"/>
  <c r="H26" i="1"/>
  <c r="V18" i="1"/>
  <c r="AB18" i="1" s="1"/>
  <c r="AH18" i="1" s="1"/>
  <c r="V14" i="1"/>
  <c r="AB14" i="1" s="1"/>
  <c r="AH14" i="1" s="1"/>
  <c r="Q16" i="1"/>
  <c r="U15" i="1"/>
  <c r="AA15" i="1" s="1"/>
  <c r="AG15" i="1" s="1"/>
  <c r="T15" i="1"/>
  <c r="Z15" i="1" s="1"/>
  <c r="AF15" i="1" s="1"/>
  <c r="T11" i="1"/>
  <c r="Z11" i="1" s="1"/>
  <c r="AF11" i="1" s="1"/>
  <c r="W76" i="23"/>
  <c r="Q11" i="1"/>
  <c r="Q14" i="1"/>
  <c r="H26" i="4"/>
  <c r="U22" i="1"/>
  <c r="AA22" i="1" s="1"/>
  <c r="AG22" i="1" s="1"/>
  <c r="S20" i="1"/>
  <c r="Y20" i="1" s="1"/>
  <c r="AE20" i="1" s="1"/>
  <c r="U18" i="1"/>
  <c r="AA18" i="1" s="1"/>
  <c r="AG18" i="1" s="1"/>
  <c r="T13" i="1"/>
  <c r="Z13" i="1" s="1"/>
  <c r="AF13" i="1" s="1"/>
  <c r="R11" i="1"/>
  <c r="X11" i="1" s="1"/>
  <c r="AD11" i="1" s="1"/>
  <c r="U23" i="1"/>
  <c r="AA23" i="1" s="1"/>
  <c r="AG23" i="1" s="1"/>
  <c r="T18" i="1"/>
  <c r="Z18" i="1" s="1"/>
  <c r="AF18" i="1" s="1"/>
  <c r="Q13" i="1"/>
  <c r="S22" i="1"/>
  <c r="Y22" i="1" s="1"/>
  <c r="AE22" i="1" s="1"/>
  <c r="V17" i="1"/>
  <c r="AB17" i="1" s="1"/>
  <c r="AH17" i="1" s="1"/>
  <c r="G24" i="23" l="1"/>
  <c r="G15" i="62" s="1"/>
  <c r="D24" i="23"/>
  <c r="G30" i="62" s="1"/>
  <c r="J104" i="71"/>
  <c r="C22" i="23"/>
  <c r="G13" i="23"/>
  <c r="G4" i="62" s="1"/>
  <c r="G10" i="23"/>
  <c r="F15" i="23"/>
  <c r="N21" i="62" s="1"/>
  <c r="G23" i="23"/>
  <c r="G14" i="62" s="1"/>
  <c r="G6" i="23"/>
  <c r="E18" i="23"/>
  <c r="N9" i="62" s="1"/>
  <c r="C23" i="23"/>
  <c r="D21" i="23"/>
  <c r="G27" i="62" s="1"/>
  <c r="E14" i="23"/>
  <c r="N5" i="62" s="1"/>
  <c r="C7" i="23"/>
  <c r="F18" i="23"/>
  <c r="N24" i="62" s="1"/>
  <c r="D16" i="23"/>
  <c r="G22" i="62" s="1"/>
  <c r="F8" i="23"/>
  <c r="G22" i="23"/>
  <c r="G13" i="62" s="1"/>
  <c r="C19" i="23"/>
  <c r="C20" i="23"/>
  <c r="F17" i="23"/>
  <c r="N23" i="62" s="1"/>
  <c r="F14" i="23"/>
  <c r="N20" i="62" s="1"/>
  <c r="G12" i="23"/>
  <c r="G3" i="62" s="1"/>
  <c r="D20" i="23"/>
  <c r="C21" i="23"/>
  <c r="D19" i="23"/>
  <c r="G25" i="62" s="1"/>
  <c r="G17" i="23"/>
  <c r="G8" i="62" s="1"/>
  <c r="E19" i="23"/>
  <c r="N10" i="62" s="1"/>
  <c r="D17" i="23"/>
  <c r="G23" i="62" s="1"/>
  <c r="D14" i="23"/>
  <c r="G20" i="62" s="1"/>
  <c r="D13" i="23"/>
  <c r="G19" i="62" s="1"/>
  <c r="E13" i="23"/>
  <c r="N4" i="62" s="1"/>
  <c r="F13" i="23"/>
  <c r="N19" i="62" s="1"/>
  <c r="F12" i="23"/>
  <c r="N18" i="62" s="1"/>
  <c r="E15" i="23"/>
  <c r="N6" i="62" s="1"/>
  <c r="F10" i="23"/>
  <c r="F7" i="23"/>
  <c r="E8" i="23"/>
  <c r="D11" i="23"/>
  <c r="D12" i="23"/>
  <c r="G18" i="62" s="1"/>
  <c r="G18" i="23"/>
  <c r="G9" i="62" s="1"/>
  <c r="E20" i="23"/>
  <c r="N11" i="62" s="1"/>
  <c r="F22" i="23"/>
  <c r="N28" i="62" s="1"/>
  <c r="E12" i="23"/>
  <c r="N3" i="62" s="1"/>
  <c r="E11" i="23"/>
  <c r="E22" i="23"/>
  <c r="N13" i="62" s="1"/>
  <c r="C6" i="23"/>
  <c r="F20" i="23"/>
  <c r="N26" i="62" s="1"/>
  <c r="F23" i="23"/>
  <c r="N29" i="62" s="1"/>
  <c r="E21" i="23"/>
  <c r="N12" i="62" s="1"/>
  <c r="D8" i="23"/>
  <c r="E6" i="23"/>
  <c r="D7" i="23"/>
  <c r="E9" i="23"/>
  <c r="C14" i="23"/>
  <c r="C11" i="23"/>
  <c r="G16" i="23"/>
  <c r="G7" i="62" s="1"/>
  <c r="E17" i="23"/>
  <c r="N8" i="62" s="1"/>
  <c r="C10" i="23"/>
  <c r="F21" i="23"/>
  <c r="N27" i="62" s="1"/>
  <c r="E10" i="23"/>
  <c r="D18" i="23"/>
  <c r="G24" i="62" s="1"/>
  <c r="G15" i="23"/>
  <c r="G6" i="62" s="1"/>
  <c r="D15" i="23"/>
  <c r="G21" i="62" s="1"/>
  <c r="F16" i="23"/>
  <c r="N22" i="62" s="1"/>
  <c r="F19" i="23"/>
  <c r="N25" i="62" s="1"/>
  <c r="G7" i="23"/>
  <c r="E16" i="23"/>
  <c r="N7" i="62" s="1"/>
  <c r="D23" i="23"/>
  <c r="G8" i="23"/>
  <c r="G11" i="23"/>
  <c r="F6" i="23"/>
  <c r="C9" i="23"/>
  <c r="C18" i="23"/>
  <c r="D9" i="23"/>
  <c r="E24" i="23"/>
  <c r="N15" i="62" s="1"/>
  <c r="F9" i="23"/>
  <c r="D91" i="71"/>
  <c r="G91" i="71"/>
  <c r="V91" i="71"/>
  <c r="AL91" i="71"/>
  <c r="U104" i="71"/>
  <c r="F104" i="71"/>
  <c r="N110" i="71"/>
  <c r="V109" i="71"/>
  <c r="G104" i="71"/>
  <c r="U91" i="71"/>
  <c r="AA91" i="71"/>
  <c r="X91" i="71"/>
  <c r="Z106" i="71"/>
  <c r="P110" i="71"/>
  <c r="F91" i="71"/>
  <c r="AJ91" i="71"/>
  <c r="AD106" i="71"/>
  <c r="AD104" i="71"/>
  <c r="E108" i="71"/>
  <c r="D106" i="71"/>
  <c r="E105" i="71"/>
  <c r="AD105" i="71"/>
  <c r="AC106" i="71"/>
  <c r="E106" i="71"/>
  <c r="E107" i="71"/>
  <c r="I107" i="71"/>
  <c r="G111" i="71"/>
  <c r="T104" i="71"/>
  <c r="Q110" i="71"/>
  <c r="R107" i="71"/>
  <c r="AN104" i="71"/>
  <c r="Q104" i="71"/>
  <c r="H106" i="71"/>
  <c r="L107" i="71"/>
  <c r="M26" i="23"/>
  <c r="AC107" i="71"/>
  <c r="M106" i="71"/>
  <c r="AA104" i="71"/>
  <c r="G29" i="62"/>
  <c r="D110" i="71"/>
  <c r="N91" i="71"/>
  <c r="AE104" i="71"/>
  <c r="H110" i="71"/>
  <c r="I111" i="71"/>
  <c r="W107" i="71"/>
  <c r="F99" i="71"/>
  <c r="AA107" i="71"/>
  <c r="F110" i="71"/>
  <c r="O105" i="71"/>
  <c r="O104" i="71"/>
  <c r="L26" i="23"/>
  <c r="AB107" i="71"/>
  <c r="K91" i="71"/>
  <c r="E99" i="71"/>
  <c r="V104" i="71"/>
  <c r="H107" i="71"/>
  <c r="W108" i="71"/>
  <c r="H91" i="71"/>
  <c r="Q91" i="71"/>
  <c r="AG91" i="71"/>
  <c r="S91" i="71"/>
  <c r="E104" i="71"/>
  <c r="K106" i="71"/>
  <c r="R104" i="71"/>
  <c r="D107" i="71"/>
  <c r="M111" i="71"/>
  <c r="C112" i="71"/>
  <c r="Y107" i="71"/>
  <c r="Y104" i="71"/>
  <c r="N26" i="44"/>
  <c r="S26" i="44"/>
  <c r="AB104" i="71"/>
  <c r="S106" i="71"/>
  <c r="G108" i="71"/>
  <c r="P109" i="71"/>
  <c r="R91" i="71"/>
  <c r="P91" i="71"/>
  <c r="AK91" i="71"/>
  <c r="T106" i="71"/>
  <c r="O26" i="23"/>
  <c r="E109" i="71"/>
  <c r="J110" i="71"/>
  <c r="N107" i="71"/>
  <c r="M109" i="71"/>
  <c r="P107" i="71"/>
  <c r="U109" i="71"/>
  <c r="D26" i="44"/>
  <c r="H26" i="44"/>
  <c r="M26" i="44"/>
  <c r="R26" i="44"/>
  <c r="AM104" i="71"/>
  <c r="K104" i="71"/>
  <c r="T107" i="71"/>
  <c r="X107" i="71"/>
  <c r="C105" i="71"/>
  <c r="AI105" i="71"/>
  <c r="AF105" i="71"/>
  <c r="Y105" i="71"/>
  <c r="J105" i="71"/>
  <c r="Z105" i="71"/>
  <c r="L105" i="71"/>
  <c r="I105" i="71"/>
  <c r="G110" i="71"/>
  <c r="L110" i="71"/>
  <c r="AO104" i="71"/>
  <c r="AB106" i="71"/>
  <c r="R109" i="71"/>
  <c r="G112" i="71"/>
  <c r="C107" i="71"/>
  <c r="J108" i="71"/>
  <c r="C109" i="71"/>
  <c r="I112" i="71"/>
  <c r="D113" i="71"/>
  <c r="C26" i="44"/>
  <c r="F26" i="44"/>
  <c r="G26" i="44"/>
  <c r="J26" i="44"/>
  <c r="L26" i="44"/>
  <c r="P26" i="44"/>
  <c r="Q26" i="44"/>
  <c r="U26" i="44"/>
  <c r="N106" i="71"/>
  <c r="N111" i="71"/>
  <c r="AH91" i="71"/>
  <c r="AE91" i="71"/>
  <c r="AB91" i="71"/>
  <c r="M91" i="71"/>
  <c r="AC91" i="71"/>
  <c r="I104" i="71"/>
  <c r="W105" i="71"/>
  <c r="T105" i="71"/>
  <c r="C113" i="71"/>
  <c r="G106" i="71"/>
  <c r="G107" i="71"/>
  <c r="E111" i="71"/>
  <c r="X104" i="71"/>
  <c r="AE106" i="71"/>
  <c r="K109" i="71"/>
  <c r="N104" i="71"/>
  <c r="S109" i="71"/>
  <c r="AK104" i="71"/>
  <c r="F106" i="71"/>
  <c r="L108" i="71"/>
  <c r="K26" i="23"/>
  <c r="C106" i="71"/>
  <c r="T108" i="71"/>
  <c r="D109" i="71"/>
  <c r="K111" i="71"/>
  <c r="AF91" i="71"/>
  <c r="K105" i="71"/>
  <c r="AG105" i="71"/>
  <c r="Q105" i="71"/>
  <c r="N109" i="71"/>
  <c r="J109" i="71"/>
  <c r="M107" i="71"/>
  <c r="AG104" i="71"/>
  <c r="X106" i="71"/>
  <c r="H111" i="71"/>
  <c r="V107" i="71"/>
  <c r="AC104" i="71"/>
  <c r="AI104" i="71"/>
  <c r="M108" i="71"/>
  <c r="F109" i="71"/>
  <c r="E110" i="71"/>
  <c r="E112" i="71"/>
  <c r="Z91" i="71"/>
  <c r="W91" i="71"/>
  <c r="T91" i="71"/>
  <c r="I91" i="71"/>
  <c r="Y91" i="71"/>
  <c r="C91" i="71"/>
  <c r="AI91" i="71"/>
  <c r="S104" i="71"/>
  <c r="AA105" i="71"/>
  <c r="X105" i="71"/>
  <c r="U105" i="71"/>
  <c r="F105" i="71"/>
  <c r="V105" i="71"/>
  <c r="G105" i="71"/>
  <c r="D105" i="71"/>
  <c r="AJ105" i="71"/>
  <c r="AL105" i="71"/>
  <c r="Z107" i="71"/>
  <c r="X108" i="71"/>
  <c r="H109" i="71"/>
  <c r="F112" i="71"/>
  <c r="E113" i="71"/>
  <c r="AP104" i="71"/>
  <c r="D108" i="71"/>
  <c r="AH104" i="71"/>
  <c r="AH106" i="71"/>
  <c r="O106" i="71"/>
  <c r="AD107" i="71"/>
  <c r="U107" i="71"/>
  <c r="N108" i="71"/>
  <c r="P108" i="71"/>
  <c r="O109" i="71"/>
  <c r="O110" i="71"/>
  <c r="C111" i="71"/>
  <c r="J112" i="71"/>
  <c r="W104" i="71"/>
  <c r="C104" i="71"/>
  <c r="AA106" i="71"/>
  <c r="Q107" i="71"/>
  <c r="C108" i="71"/>
  <c r="K110" i="71"/>
  <c r="Z104" i="71"/>
  <c r="R106" i="71"/>
  <c r="K107" i="71"/>
  <c r="S108" i="71"/>
  <c r="C110" i="71"/>
  <c r="D111" i="71"/>
  <c r="N26" i="23"/>
  <c r="V106" i="71"/>
  <c r="I109" i="71"/>
  <c r="P106" i="71"/>
  <c r="C99" i="71"/>
  <c r="U108" i="71"/>
  <c r="Q109" i="71"/>
  <c r="J91" i="71"/>
  <c r="L91" i="71"/>
  <c r="H105" i="71"/>
  <c r="N105" i="71"/>
  <c r="O107" i="71"/>
  <c r="L106" i="71"/>
  <c r="Y108" i="71"/>
  <c r="O108" i="71"/>
  <c r="H104" i="71"/>
  <c r="Q106" i="71"/>
  <c r="V108" i="71"/>
  <c r="D99" i="71"/>
  <c r="AL104" i="71"/>
  <c r="AF104" i="71"/>
  <c r="I106" i="71"/>
  <c r="J106" i="71"/>
  <c r="R108" i="71"/>
  <c r="L111" i="71"/>
  <c r="O91" i="71"/>
  <c r="E91" i="71"/>
  <c r="AD91" i="71"/>
  <c r="S105" i="71"/>
  <c r="P105" i="71"/>
  <c r="M105" i="71"/>
  <c r="AK105" i="71"/>
  <c r="R105" i="71"/>
  <c r="AH105" i="71"/>
  <c r="AE105" i="71"/>
  <c r="AB105" i="71"/>
  <c r="AC105" i="71"/>
  <c r="U106" i="71"/>
  <c r="Z108" i="71"/>
  <c r="G109" i="71"/>
  <c r="F111" i="71"/>
  <c r="F113" i="71"/>
  <c r="AJ104" i="71"/>
  <c r="F107" i="71"/>
  <c r="F108" i="71"/>
  <c r="T109" i="71"/>
  <c r="D112" i="71"/>
  <c r="M104" i="71"/>
  <c r="AF106" i="71"/>
  <c r="AG106" i="71"/>
  <c r="Q108" i="71"/>
  <c r="H108" i="71"/>
  <c r="L109" i="71"/>
  <c r="R110" i="71"/>
  <c r="J111" i="71"/>
  <c r="L104" i="71"/>
  <c r="P104" i="71"/>
  <c r="Y106" i="71"/>
  <c r="J107" i="71"/>
  <c r="I108" i="71"/>
  <c r="M110" i="71"/>
  <c r="H112" i="71"/>
  <c r="D104" i="71"/>
  <c r="W106" i="71"/>
  <c r="S107" i="71"/>
  <c r="K108" i="71"/>
  <c r="I110" i="71"/>
  <c r="G26" i="62"/>
  <c r="J26" i="5"/>
  <c r="J26" i="63"/>
  <c r="L26" i="63"/>
  <c r="L26" i="3"/>
  <c r="J26" i="3"/>
  <c r="L26" i="9"/>
  <c r="J26" i="9"/>
  <c r="L26" i="20"/>
  <c r="J26" i="20"/>
  <c r="J26" i="1"/>
  <c r="L26" i="4"/>
  <c r="J26" i="4"/>
  <c r="J26" i="19"/>
  <c r="I26" i="44" l="1"/>
  <c r="E26" i="44"/>
  <c r="T26" i="44"/>
  <c r="O26" i="44"/>
  <c r="L26" i="19"/>
  <c r="L26" i="1"/>
  <c r="S6" i="1"/>
  <c r="Y6" i="1" s="1"/>
  <c r="AE6" i="1" s="1"/>
  <c r="V6" i="1"/>
  <c r="AB6" i="1" s="1"/>
  <c r="AH6" i="1" s="1"/>
  <c r="T6" i="1"/>
  <c r="Z6" i="1" s="1"/>
  <c r="AF6" i="1" s="1"/>
  <c r="Q6" i="1"/>
  <c r="U6" i="1"/>
  <c r="AA6" i="1" s="1"/>
  <c r="AG6" i="1" s="1"/>
  <c r="R6" i="1"/>
  <c r="L26" i="5"/>
  <c r="G5" i="23" l="1"/>
  <c r="E5" i="23"/>
  <c r="X6" i="1"/>
  <c r="F5" i="23"/>
  <c r="D5" i="23"/>
  <c r="C5" i="23" l="1"/>
  <c r="AD6" i="1"/>
</calcChain>
</file>

<file path=xl/comments1.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<sst xmlns="http://schemas.openxmlformats.org/spreadsheetml/2006/main" count="2183" uniqueCount="219">
  <si>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</si>
  <si>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</si>
  <si>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</si>
  <si>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</si>
  <si>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</si>
  <si>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</si>
  <si>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</si>
  <si>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</si>
  <si>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</si>
  <si>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</si>
  <si>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</si>
  <si>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</si>
  <si>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</si>
  <si>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</si>
  <si>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</si>
  <si>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</si>
  <si>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</si>
  <si>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</si>
  <si>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</si>
  <si>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</si>
  <si>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</si>
  <si>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</si>
  <si>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</si>
  <si>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</si>
  <si>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</si>
  <si>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</si>
  <si>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</si>
  <si>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</si>
  <si>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</si>
  <si>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</si>
  <si>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</si>
  <si>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</si>
  <si>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Market Share Assumption</t>
  </si>
  <si>
    <t>Percentage of Identified That is</t>
  </si>
  <si>
    <t>Adjusted Total - Survey Only</t>
  </si>
  <si>
    <t>Adjusted Total - 100% Market</t>
  </si>
  <si>
    <t>AVERAGE INCURRED CLAIM COST BY NOTIFICATION YEAR - includes nils</t>
  </si>
  <si>
    <t>AVERAGE SETTLED CLAIM COST BY SETTLEMENT YEAR - excludes nils</t>
  </si>
  <si>
    <t>AVERAGE SETTLED CLAIM COST BY SETTLEMENT YEAR - includes nils</t>
  </si>
  <si>
    <t>NIL CLAIMS PERCENTAGE BY SETTLEMENT YEAR</t>
  </si>
  <si>
    <t>NUMBER OF CLAIMS NOTIFIED BY NOTIFICATION YEAR (100% of market)* - includes nils</t>
  </si>
  <si>
    <t>Lung Cancer</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</si>
  <si>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</si>
  <si>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</si>
  <si>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</si>
  <si>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</si>
  <si>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</si>
  <si>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</si>
  <si>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</si>
  <si>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</si>
  <si>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</si>
  <si>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</si>
  <si>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</si>
  <si>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</si>
  <si>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</si>
  <si>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</si>
  <si>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</si>
  <si>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</si>
  <si>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</si>
  <si>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</si>
  <si>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</si>
  <si>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</si>
  <si>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Survey 2014</t>
  </si>
  <si>
    <t>Survey 2015</t>
  </si>
  <si>
    <t>Survey 2009</t>
  </si>
  <si>
    <t>Survey 2012</t>
  </si>
  <si>
    <t>Survey 2013</t>
  </si>
  <si>
    <t>2002</t>
  </si>
  <si>
    <t>2003</t>
  </si>
  <si>
    <t>2004</t>
  </si>
  <si>
    <t>2005</t>
  </si>
  <si>
    <t>2006</t>
  </si>
  <si>
    <t>2007</t>
  </si>
  <si>
    <t>2008</t>
  </si>
  <si>
    <t>2009</t>
  </si>
  <si>
    <t>2010</t>
  </si>
  <si>
    <t>2011</t>
  </si>
  <si>
    <t>2012</t>
  </si>
  <si>
    <t>2013</t>
  </si>
  <si>
    <t>2014</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</si>
  <si>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</si>
  <si>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</si>
  <si>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</si>
  <si>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</si>
  <si>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</si>
  <si>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</si>
  <si>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Please provide the number of claims (nil and non-nil) notified to your company for each notification year, split by SUMry of exposure</t>
  </si>
  <si>
    <t>INCREMENTAL NUMBER OF MESOTHELIOMA CLAIMS SETTLED FOR NIL COSTS, BY DEVELOPMENT MONTH</t>
  </si>
  <si>
    <t>0-3</t>
  </si>
  <si>
    <t>4-6</t>
  </si>
  <si>
    <t>7-9</t>
  </si>
  <si>
    <t>10-12</t>
  </si>
  <si>
    <t>13-15</t>
  </si>
  <si>
    <t>16-18</t>
  </si>
  <si>
    <t>19-21</t>
  </si>
  <si>
    <t>22-24</t>
  </si>
  <si>
    <t>25-27</t>
  </si>
  <si>
    <t>28-30</t>
  </si>
  <si>
    <t>31-33</t>
  </si>
  <si>
    <t>34-36</t>
  </si>
  <si>
    <t>37-39</t>
  </si>
  <si>
    <t>40-42</t>
  </si>
  <si>
    <t>43-45</t>
  </si>
  <si>
    <t>46-48</t>
  </si>
  <si>
    <t>49-51</t>
  </si>
  <si>
    <t>52-54</t>
  </si>
  <si>
    <t>55-57</t>
  </si>
  <si>
    <t>58-60</t>
  </si>
  <si>
    <t>61-63</t>
  </si>
  <si>
    <t>64-66</t>
  </si>
  <si>
    <t>67-69</t>
  </si>
  <si>
    <t>70-72</t>
  </si>
  <si>
    <t>73-75</t>
  </si>
  <si>
    <t>76-78</t>
  </si>
  <si>
    <t>79-81</t>
  </si>
  <si>
    <t>82-84</t>
  </si>
  <si>
    <t>85-87</t>
  </si>
  <si>
    <t>88-90</t>
  </si>
  <si>
    <t>91-93</t>
  </si>
  <si>
    <t>94-96</t>
  </si>
  <si>
    <t>97-99</t>
  </si>
  <si>
    <t>100-102</t>
  </si>
  <si>
    <t>103-105</t>
  </si>
  <si>
    <t>106-108</t>
  </si>
  <si>
    <t>109-111</t>
  </si>
  <si>
    <t>112-114</t>
  </si>
  <si>
    <t>115-117</t>
  </si>
  <si>
    <t>118-120</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</si>
  <si>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development month</t>
    </r>
  </si>
  <si>
    <t>Please enter the number of claims on an incremental basis.</t>
  </si>
  <si>
    <t>Complete the triangles on a best efforts basis.  If you can not provide quarterly development, please enter yearly development, for example by completing the Q4 columns only.</t>
  </si>
  <si>
    <t>INCREMENTAL NUMBER OF MESOTHELIOMA CLAIMS SETTLED FOR COSTS, BY DEVELOPMENT MONTH</t>
  </si>
  <si>
    <t>Please provide the number of claims notified to your company and settled at costs for each notification year, split by development month</t>
  </si>
  <si>
    <t>INCREMENTAL NUMBER OF MESOTHELIOMA CLAIMS SETTLED, BY DEVELOPMENT MONTH</t>
  </si>
  <si>
    <t>Open</t>
  </si>
  <si>
    <t>INCREMENTAL NUMBER OF ASBESTOSIS CLAIMS SETTLED FOR NIL COSTS, BY DEVELOPMENT MONTH</t>
  </si>
  <si>
    <t>For asbestosis claims only</t>
  </si>
  <si>
    <t>INCREMENTAL NUMBER OF ASBESTOSIS CLAIMS SETTLED FOR COSTS, BY DEVELOPMENT MONTH</t>
  </si>
  <si>
    <t>INCREMENTAL NUMBER OF ASBESTOSIS CLAIMS SETTLED, BY DEVELOPMENT MONTH</t>
  </si>
  <si>
    <t>INCREMENTAL NUMBER OF LUNG CANCER CLAIMS SETTLED FOR NIL COSTS, BY DEVELOPMENT MONTH</t>
  </si>
  <si>
    <t>For asbestos related lung cancer claims only</t>
  </si>
  <si>
    <t>INCREMENTAL NUMBER OF LUNG CANCER CLAIMS SETTLED FOR COSTS, BY DEVELOPMENT MONTH</t>
  </si>
  <si>
    <t>INCREMENTAL NUMBER OF LUNG CANCER CLAIMS SETTLED, BY DEVELOPMENT MONTH</t>
  </si>
  <si>
    <t>INCREMENTAL NUMBER OF PLEURAL THICKENING CLAIMS SETTLED FOR NIL COSTS, BY DEVELOPMENT MONTH</t>
  </si>
  <si>
    <t>For pleural thickening claims only</t>
  </si>
  <si>
    <t>INCREMENTAL NUMBER OF PLEURAL THICKENING CLAIMS SETTLED FOR COSTS, BY DEVELOPMENT MONTH</t>
  </si>
  <si>
    <t>INCREMENTAL NUMBER OF PLEURAL THICKENING CLAIMS SETTLED, BY DEVELOPMENT MONTH</t>
  </si>
  <si>
    <t>INCREMENTAL NUMBER OF PLEURAL PLAQUE CLAIMS (SCOTTISH &amp; NI EXPOSURE ONLY) SETTLED FOR NIL COSTS, BY DEVELOPMENT MONTH</t>
  </si>
  <si>
    <t>For pleural plaque claims with Scottish &amp; NI exposure only</t>
  </si>
  <si>
    <t>INCREMENTAL NUMBER OF PLEURAL PLAQUE CLAIMS (SCOTTISH &amp; NI EXPOSURE ONLY) SETTLED FOR COSTS, BY DEVELOPMENT MONTH</t>
  </si>
  <si>
    <t>1) Claims Notified</t>
  </si>
  <si>
    <t>2) Nil Settled (NY)</t>
  </si>
  <si>
    <t>4) Settled At Cost (NY)</t>
  </si>
  <si>
    <t>5) Settled At Cost (SY)</t>
  </si>
  <si>
    <t>6) Incurred (NY)</t>
  </si>
  <si>
    <t>8) Paid on Settled (SY)</t>
  </si>
  <si>
    <t>9) Average Age (NY)</t>
  </si>
  <si>
    <t>10) Mesothelioma info (NY)</t>
  </si>
  <si>
    <t>CUMULATIVE NUMBER OF MESOTHELIOMA CLAIMS SETTLED FOR COSTS, BY DEVELOPMENT MONTH</t>
  </si>
  <si>
    <t>CUMULATIVE NUMBER OF MESOTHELIOMA CLAIMS SETTLED FOR NIL COSTS, BY DEVELOPMENT MONTH</t>
  </si>
  <si>
    <t>CUMULATIVE NUMBER OF ASBESTOSIS CLAIMS SETTLED FOR NIL COSTS, BY DEVELOPMENT MONTH</t>
  </si>
  <si>
    <t>CUMULATIVE NUMBER OF ASBESTOSIS CLAIMS SETTLED FOR COSTS, BY DEVELOPMENT MONTH</t>
  </si>
  <si>
    <t>CUMULATIVE NUMBER OF LUNG CANCER CLAIMS SETTLED FOR NIL COSTS, BY DEVELOPMENT MONTH</t>
  </si>
  <si>
    <t>CUMULATIVE NUMBER OF LUNG CANCER CLAIMS SETTLED FOR COSTS, BY DEVELOPMENT MONTH</t>
  </si>
  <si>
    <t>CUMULATIVE NUMBER OF PLEURAL THICKENING CLAIMS SETTLED FOR NIL COSTS, BY DEVELOPMENT MONTH</t>
  </si>
  <si>
    <t>CUMULATIVE NUMBER OF PLEURAL THICKENING CLAIMS SETTLED FOR COSTS, BY DEVELOPMENT MONTH</t>
  </si>
  <si>
    <t xml:space="preserve"> </t>
  </si>
  <si>
    <t>Number of participants</t>
  </si>
  <si>
    <t>Covering notes from the UK Asbestos Working Party</t>
  </si>
  <si>
    <t>The UK Asbestos Working Party ("AWP") have continued their market wide data collection for 2016, and would like to thank those who contributed to the exercise.</t>
  </si>
  <si>
    <t>The AWP is currently analysing this aggregated data and will publish commentary and findings in due course at GIRO 2016.</t>
  </si>
  <si>
    <t>The data collected covers 12 participating entities, believed to represent a majority of the insurance market.</t>
  </si>
  <si>
    <t>The data included is the raw aggregated data.  No adjustments have been made to gross up for entities unable to provide data for certain years.</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</si>
  <si>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</si>
  <si>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</si>
  <si>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</si>
  <si>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1. reproduced accurately and is unaltered;</t>
  </si>
  <si>
    <t>2. not used in a misleading context; and</t>
  </si>
  <si>
    <t xml:space="preserve">3. correctly referenced and includes both the IFoA’s disclaimer notice set out above and the IFoA’s copyright notice, as follows: </t>
  </si>
  <si>
    <t>Not all 12 participants were able to provide data for all sections of the exercise or the same years.  The number of contributors has been indicated on the relevant worksheet tabs.</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</si>
  <si>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</si>
  <si>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</si>
  <si>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</si>
  <si>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8 participants</t>
  </si>
  <si>
    <t>CUMULATIVE PROPORTION OF MESOTHELIOMA CLAIMS SETTLED, BY DEVELOPMENT MONTH</t>
  </si>
  <si>
    <t>CUMULATIVE PERCENTAGE OF MESOTHELIOMA CLAIMS FOR SETTLED FOR NIL COSTS, BY DEVELOPMENT MONTH - SETTLED CLAIMS ONLY</t>
  </si>
  <si>
    <t>CUMULATIVE PERCENTAGE OF MESOTHELIOMA CLAIMS FOR SETTLED FOR COSTS, BY DEVELOPMENT MONTH - SETTLED CLAIMS ONLY</t>
  </si>
  <si>
    <t>7 participants</t>
  </si>
  <si>
    <t>11) Mesothelioma Patterns</t>
  </si>
  <si>
    <t>12) Asbestosis Patterns</t>
  </si>
  <si>
    <t>13) Lung Cancer Patterns</t>
  </si>
  <si>
    <t>14) Pleural Thickening Patterns</t>
  </si>
  <si>
    <t>15) PP (Scotland &amp; NI) Patterns</t>
  </si>
  <si>
    <t>CUMULATIVE PERCENTAGE OF ASBESTOSIS CLAIMS FOR SETTLED FOR NIL COSTS, BY DEVELOPMENT MONTH - SETTLED CLAIMS ONLY</t>
  </si>
  <si>
    <t>CUMULATIVE PERCENTAGE OF ASBESTOSIS CLAIMS FOR SETTLED FOR COSTS, BY DEVELOPMENT MONTH - SETTLED CLAIMS ONLY</t>
  </si>
  <si>
    <t>CUMULATIVE PROPORTION OF ASBESTOSIS CLAIMS SETTLED, BY DEVELOPMENT MONTH</t>
  </si>
  <si>
    <t>CUMULATIVE PERCENTAGE OF LUNG CANCER CLAIMS FOR SETTLED FOR NIL COSTS, BY DEVELOPMENT MONTH - SETTLED CLAIMS ONLY</t>
  </si>
  <si>
    <t>CUMULATIVE PERCENTAGE OF LUNG CANCER CLAIMS FOR SETTLED FOR COSTS, BY DEVELOPMENT MONTH - SETTLED CLAIMS ONLY</t>
  </si>
  <si>
    <t>CUMULATIVE PROPORTION OF LUNG CANCER CLAIMS SETTLED, BY DEVELOPMENT MONTH</t>
  </si>
  <si>
    <t>CUMULATIVE PERCENTAGE OF PLEURAL THICKENING CLAIMS FOR SETTLED FOR NIL COSTS, BY DEVELOPMENT MONTH - SETTLED CLAIMS ONLY</t>
  </si>
  <si>
    <t>CUMULATIVE PERCENTAGE OF PLEURAL THICKENING CLAIMS FOR SETTLED FOR COSTS, BY DEVELOPMENT MONTH - SETTLED CLAIMS ONLY</t>
  </si>
  <si>
    <t>CUMULATIVE PROPORTION OF PLEURAL THICKENING CLAIMS SETTLED, BY DEVELOPMENT MONTH</t>
  </si>
  <si>
    <t>INCREMENTAL NUMBER OF PLEURAL PLAQUE (SCOTTISH &amp; NI EXPOSURE ONLY) CLAIMS SETTLED, BY DEVELOPMENT MONTH</t>
  </si>
  <si>
    <t>CUMULATIVE NUMBER OF PLEURAL PLAQUE (SCOTTISH &amp; NI EXPOSURE ONLY) CLAIMS SETTLED FOR NIL COSTS, BY DEVELOPMENT MONTH</t>
  </si>
  <si>
    <t>CUMULATIVE NUMBER OF PLEURAL PLAQUE (SCOTTISH &amp; NI EXPOSURE ONLY) CLAIMS SETTLED FOR COSTS, BY DEVELOPMENT MONTH</t>
  </si>
  <si>
    <t>CUMULATIVE PERCENTAGE OF PLEURAL PLAQUE (SCOTTISH &amp; NI EXPOSURE ONLY) CLAIMS FOR SETTLED FOR NIL COSTS, BY DEVELOPMENT MONTH - SETTLED CLAIMS ONLY</t>
  </si>
  <si>
    <t>CUMULATIVE PERCENTAGE OF PLEURAL PLAQUE (SCOTTISH &amp; NI EXPOSURE ONLY) CLAIMS FOR SETTLED FOR COSTS, BY DEVELOPMENT MONTH - SETTLED CLAIMS ONLY</t>
  </si>
  <si>
    <t>CUMULATIVE PROPORTION OF PLEURAL PLAQUE (SCOTTISH &amp; NI EXPOSURE ONLY) CLAIMS SETTLED, BY DEVELOPMENT MONTH</t>
  </si>
  <si>
    <t>Please provide the number of claims notified to your company and settled at cost for each notification year, split by disease-type.</t>
  </si>
  <si>
    <t>UK Asbestos Working Party Disclaimer: Data as at 31/12/2015</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</si>
  <si>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</si>
  <si>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</si>
  <si>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</si>
  <si>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</si>
  <si>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</si>
  <si>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</si>
  <si>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n/a</t>
  </si>
  <si>
    <t>Data has been collected as at year-end 2015 to produce the attached aggregated summaries.</t>
  </si>
  <si>
    <t>The relevant summaries on ACPC, nils percentages and open percentages are internally consistent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</si>
</sst>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_-* #,##0.0_-;\-* #,##0.0_-;_-* &quot;-&quot;??_-;_-@_-"/>
    <numFmt numFmtId="166" formatCode="0.0"/>
    <numFmt numFmtId="167" formatCode="_(* #,##0.00_);_(* \(#,##0.00\);_(* &quot;-&quot;??_);_(@_)"/>
    <numFmt numFmtId="168" formatCode="#,##0.0"/>
  </numFmts>
  <fonts count="22"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sz val="10"/>
      <color rgb="FFFF0000"/>
      <name val="Arial"/>
      <family val="2"/>
    </font>
    <font>
      <b/>
      <sz val="11"/>
      <color theme="1"/>
      <name val="Calibri"/>
      <family val="2"/>
      <scheme val="minor"/>
    </font>
    <font>
      <b/>
      <u/>
      <sz val="10"/>
      <name val="Arial"/>
      <family val="2"/>
    </font>
    <font>
      <i/>
      <sz val="10"/>
      <name val="Calibri"/>
      <family val="2"/>
      <scheme val="minor"/>
    </font>
    <font>
      <sz val="10"/>
      <color theme="0" tint="-0.249977111117893"/>
      <name val="Arial"/>
      <family val="2"/>
    </font>
    <font>
      <b/>
      <sz val="13"/>
      <name val="Arial"/>
      <family val="2"/>
    </font>
    <font>
      <sz val="13"/>
      <name val="Arial"/>
      <family val="2"/>
    </font>
    <font>
      <b/>
      <u/>
      <sz val="16"/>
      <name val="Arial"/>
      <family val="2"/>
    </font>
    <font>
      <b/>
      <sz val="16"/>
      <name val="Arial"/>
      <family val="2"/>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s>
  <cellStyleXfs count="9">
    <xf numFmtId="0" fontId="0" fillId="0" borderId="0"/>
    <xf numFmtId="43"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167" fontId="2" fillId="0" borderId="0" applyFont="0" applyFill="0" applyBorder="0" applyAlignment="0" applyProtection="0"/>
    <xf numFmtId="0" fontId="2" fillId="0" borderId="0"/>
  </cellStyleXfs>
  <cellXfs count="273">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0" xfId="0" applyFont="1"/>
    <xf numFmtId="0" fontId="6" fillId="0" borderId="0" xfId="0" applyFont="1"/>
    <xf numFmtId="0" fontId="0" fillId="0" borderId="0" xfId="0" applyFill="1"/>
    <xf numFmtId="0" fontId="3" fillId="0" borderId="3" xfId="0" applyFont="1" applyFill="1" applyBorder="1" applyAlignment="1">
      <alignment horizontal="center" vertical="center" wrapText="1"/>
    </xf>
    <xf numFmtId="164" fontId="3" fillId="0" borderId="0" xfId="1" applyNumberFormat="1" applyFont="1" applyFill="1" applyBorder="1"/>
    <xf numFmtId="0" fontId="0" fillId="0" borderId="4" xfId="0" applyFill="1" applyBorder="1" applyAlignment="1">
      <alignment horizontal="center" vertical="center" wrapText="1"/>
    </xf>
    <xf numFmtId="43" fontId="0" fillId="0" borderId="0" xfId="1" applyFont="1" applyFill="1"/>
    <xf numFmtId="0" fontId="2" fillId="0" borderId="1" xfId="0" applyFont="1" applyBorder="1" applyAlignment="1">
      <alignment horizontal="center" vertical="center" wrapText="1"/>
    </xf>
    <xf numFmtId="0" fontId="2" fillId="0" borderId="0" xfId="0" applyFont="1"/>
    <xf numFmtId="0" fontId="0" fillId="0" borderId="0" xfId="0" applyAlignment="1">
      <alignment horizontal="center"/>
    </xf>
    <xf numFmtId="9" fontId="2" fillId="0" borderId="10" xfId="3" applyFont="1" applyBorder="1" applyAlignment="1">
      <alignment horizontal="center"/>
    </xf>
    <xf numFmtId="43" fontId="0" fillId="0" borderId="0" xfId="1" applyFont="1"/>
    <xf numFmtId="0" fontId="0" fillId="0" borderId="1" xfId="0" applyFill="1" applyBorder="1" applyAlignment="1">
      <alignment horizontal="center" vertical="center" wrapText="1"/>
    </xf>
    <xf numFmtId="164" fontId="2" fillId="0" borderId="0" xfId="1" applyNumberFormat="1" applyFont="1" applyFill="1" applyBorder="1"/>
    <xf numFmtId="164" fontId="2" fillId="0" borderId="10" xfId="1" applyNumberFormat="1" applyFont="1" applyFill="1" applyBorder="1"/>
    <xf numFmtId="164" fontId="2" fillId="0" borderId="11" xfId="1" applyNumberFormat="1" applyFont="1" applyFill="1" applyBorder="1"/>
    <xf numFmtId="164" fontId="2" fillId="0" borderId="7" xfId="1" applyNumberFormat="1" applyFont="1" applyFill="1" applyBorder="1"/>
    <xf numFmtId="164" fontId="2" fillId="0" borderId="8" xfId="1" applyNumberFormat="1" applyFont="1" applyFill="1" applyBorder="1"/>
    <xf numFmtId="164" fontId="2" fillId="0" borderId="9" xfId="1" applyNumberFormat="1" applyFont="1" applyFill="1" applyBorder="1"/>
    <xf numFmtId="0" fontId="2" fillId="0" borderId="0" xfId="4"/>
    <xf numFmtId="0" fontId="2" fillId="0" borderId="1" xfId="4" applyBorder="1" applyAlignment="1">
      <alignment horizontal="center" vertical="center" wrapText="1"/>
    </xf>
    <xf numFmtId="0" fontId="6" fillId="0" borderId="0" xfId="4" applyFont="1"/>
    <xf numFmtId="0" fontId="5" fillId="0" borderId="0" xfId="4" applyFont="1"/>
    <xf numFmtId="0" fontId="2" fillId="0" borderId="4" xfId="4" applyBorder="1" applyAlignment="1">
      <alignment horizontal="center" vertical="center" wrapText="1"/>
    </xf>
    <xf numFmtId="0" fontId="2" fillId="0" borderId="2" xfId="4" applyBorder="1" applyAlignment="1">
      <alignment horizontal="center" vertical="center" wrapText="1"/>
    </xf>
    <xf numFmtId="164" fontId="2" fillId="0" borderId="5" xfId="1" applyNumberFormat="1" applyFont="1" applyFill="1" applyBorder="1"/>
    <xf numFmtId="164" fontId="3" fillId="0" borderId="11" xfId="1" applyNumberFormat="1" applyFont="1" applyFill="1" applyBorder="1"/>
    <xf numFmtId="164" fontId="3" fillId="0" borderId="1" xfId="1" applyNumberFormat="1" applyFont="1" applyFill="1" applyBorder="1"/>
    <xf numFmtId="164" fontId="3" fillId="0" borderId="2" xfId="1" applyNumberFormat="1" applyFont="1" applyFill="1" applyBorder="1"/>
    <xf numFmtId="164" fontId="2" fillId="0" borderId="0" xfId="1" applyNumberFormat="1" applyFont="1"/>
    <xf numFmtId="9" fontId="0" fillId="0" borderId="0" xfId="0" applyNumberFormat="1"/>
    <xf numFmtId="0" fontId="0" fillId="0" borderId="2" xfId="0" applyFill="1" applyBorder="1" applyAlignment="1">
      <alignment horizontal="center" vertical="center" wrapText="1"/>
    </xf>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0" fontId="3" fillId="0" borderId="1" xfId="0" applyFont="1" applyBorder="1" applyAlignment="1">
      <alignment horizontal="left"/>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3" fontId="2" fillId="0" borderId="8" xfId="0" applyNumberFormat="1" applyFont="1" applyFill="1" applyBorder="1"/>
    <xf numFmtId="165" fontId="2" fillId="0" borderId="5" xfId="1" applyNumberFormat="1" applyFont="1" applyFill="1" applyBorder="1"/>
    <xf numFmtId="0" fontId="2" fillId="0" borderId="0" xfId="0" applyFont="1" applyFill="1"/>
    <xf numFmtId="9" fontId="2" fillId="0" borderId="0" xfId="2" applyFont="1" applyFill="1"/>
    <xf numFmtId="0" fontId="0" fillId="0" borderId="0" xfId="0" applyFill="1" applyBorder="1"/>
    <xf numFmtId="164" fontId="0" fillId="0" borderId="0" xfId="5" applyNumberFormat="1" applyFont="1" applyFill="1" applyBorder="1"/>
    <xf numFmtId="0" fontId="0" fillId="0" borderId="17" xfId="0" applyFill="1" applyBorder="1"/>
    <xf numFmtId="0" fontId="0" fillId="0" borderId="20" xfId="0" applyFill="1" applyBorder="1"/>
    <xf numFmtId="0" fontId="0" fillId="0" borderId="22" xfId="0" applyFill="1" applyBorder="1"/>
    <xf numFmtId="0" fontId="0" fillId="0" borderId="18" xfId="0" applyFill="1" applyBorder="1"/>
    <xf numFmtId="0" fontId="0" fillId="0" borderId="19" xfId="0" applyFill="1" applyBorder="1"/>
    <xf numFmtId="164" fontId="0" fillId="0" borderId="21" xfId="5" applyNumberFormat="1" applyFont="1" applyFill="1" applyBorder="1"/>
    <xf numFmtId="164" fontId="0" fillId="0" borderId="23" xfId="5" applyNumberFormat="1" applyFont="1" applyFill="1" applyBorder="1"/>
    <xf numFmtId="164" fontId="0" fillId="0" borderId="24" xfId="5" applyNumberFormat="1" applyFont="1" applyFill="1" applyBorder="1"/>
    <xf numFmtId="9" fontId="2" fillId="0" borderId="0" xfId="2" applyFont="1"/>
    <xf numFmtId="164" fontId="2" fillId="0" borderId="5" xfId="5" applyNumberFormat="1" applyFont="1" applyFill="1" applyBorder="1"/>
    <xf numFmtId="164" fontId="2" fillId="0" borderId="15" xfId="5" applyNumberFormat="1" applyFont="1" applyFill="1" applyBorder="1"/>
    <xf numFmtId="164" fontId="3" fillId="0" borderId="4" xfId="1" applyNumberFormat="1" applyFont="1" applyFill="1" applyBorder="1"/>
    <xf numFmtId="164"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11" fillId="0" borderId="0" xfId="6" applyFont="1"/>
    <xf numFmtId="0" fontId="1" fillId="0" borderId="0" xfId="6"/>
    <xf numFmtId="0" fontId="1" fillId="0" borderId="0" xfId="6" applyFill="1"/>
    <xf numFmtId="0" fontId="1" fillId="0" borderId="1" xfId="6" applyBorder="1" applyAlignment="1">
      <alignment horizontal="center" vertical="center" wrapText="1"/>
    </xf>
    <xf numFmtId="0" fontId="1" fillId="0" borderId="2" xfId="6" applyBorder="1" applyAlignment="1">
      <alignment horizontal="center" vertical="center" wrapText="1"/>
    </xf>
    <xf numFmtId="0" fontId="1" fillId="0" borderId="4" xfId="6" applyFill="1" applyBorder="1" applyAlignment="1">
      <alignment horizontal="center" vertical="center" wrapText="1"/>
    </xf>
    <xf numFmtId="0" fontId="1" fillId="0" borderId="3" xfId="6" applyBorder="1" applyAlignment="1">
      <alignment horizontal="center" vertical="center" wrapText="1"/>
    </xf>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1" fillId="0" borderId="5" xfId="6" applyBorder="1" applyAlignment="1">
      <alignment horizontal="left"/>
    </xf>
    <xf numFmtId="0" fontId="1" fillId="0" borderId="6" xfId="6" applyBorder="1" applyAlignment="1">
      <alignment horizontal="left"/>
    </xf>
    <xf numFmtId="0" fontId="6" fillId="0" borderId="0" xfId="6" applyFont="1"/>
    <xf numFmtId="0" fontId="5" fillId="0" borderId="0" xfId="6" applyFont="1"/>
    <xf numFmtId="165" fontId="2" fillId="0" borderId="6" xfId="1" applyNumberFormat="1" applyFont="1" applyFill="1" applyBorder="1"/>
    <xf numFmtId="0" fontId="1" fillId="0" borderId="0" xfId="6" applyAlignment="1">
      <alignment vertical="center" wrapText="1"/>
    </xf>
    <xf numFmtId="0" fontId="1" fillId="0" borderId="4" xfId="6" applyBorder="1" applyAlignment="1">
      <alignment horizontal="center" vertical="center" wrapText="1"/>
    </xf>
    <xf numFmtId="0" fontId="12" fillId="0" borderId="0" xfId="6" applyFont="1"/>
    <xf numFmtId="0" fontId="1" fillId="0" borderId="15" xfId="6" applyBorder="1" applyAlignment="1">
      <alignment horizontal="center" vertical="center" wrapText="1"/>
    </xf>
    <xf numFmtId="0" fontId="1" fillId="0" borderId="14" xfId="6" applyBorder="1" applyAlignment="1">
      <alignment horizontal="center" vertical="center" wrapText="1"/>
    </xf>
    <xf numFmtId="0" fontId="1" fillId="0" borderId="12" xfId="6" applyBorder="1" applyAlignment="1">
      <alignment horizontal="center" vertical="center" wrapText="1"/>
    </xf>
    <xf numFmtId="0" fontId="1" fillId="0" borderId="15" xfId="6" applyBorder="1" applyAlignment="1">
      <alignment horizontal="left"/>
    </xf>
    <xf numFmtId="0" fontId="1" fillId="0" borderId="10" xfId="6" applyBorder="1" applyAlignment="1">
      <alignment horizontal="left"/>
    </xf>
    <xf numFmtId="0" fontId="1" fillId="0" borderId="7" xfId="6" applyBorder="1" applyAlignment="1">
      <alignment horizontal="left"/>
    </xf>
    <xf numFmtId="0" fontId="14" fillId="0" borderId="0" xfId="6" applyFont="1"/>
    <xf numFmtId="0" fontId="2" fillId="0" borderId="0" xfId="6" applyFont="1"/>
    <xf numFmtId="0" fontId="1" fillId="0" borderId="13" xfId="6" applyBorder="1" applyAlignment="1">
      <alignment horizontal="left"/>
    </xf>
    <xf numFmtId="0" fontId="2" fillId="0" borderId="1" xfId="6" applyFont="1" applyBorder="1" applyAlignment="1">
      <alignment horizontal="center" vertical="center" wrapText="1"/>
    </xf>
    <xf numFmtId="164" fontId="2" fillId="4" borderId="10" xfId="5" applyNumberFormat="1" applyFont="1" applyFill="1" applyBorder="1"/>
    <xf numFmtId="164" fontId="2" fillId="4" borderId="0" xfId="5" applyNumberFormat="1" applyFont="1" applyFill="1" applyBorder="1"/>
    <xf numFmtId="164" fontId="2" fillId="4" borderId="11" xfId="5" applyNumberFormat="1" applyFont="1" applyFill="1" applyBorder="1"/>
    <xf numFmtId="164" fontId="16" fillId="3" borderId="0" xfId="5" applyNumberFormat="1" applyFont="1" applyFill="1" applyBorder="1"/>
    <xf numFmtId="164" fontId="16" fillId="3" borderId="11" xfId="5" applyNumberFormat="1" applyFont="1" applyFill="1" applyBorder="1"/>
    <xf numFmtId="164" fontId="2" fillId="4" borderId="7" xfId="5" applyNumberFormat="1" applyFont="1" applyFill="1" applyBorder="1"/>
    <xf numFmtId="164" fontId="2" fillId="4" borderId="8" xfId="5" applyNumberFormat="1" applyFont="1" applyFill="1" applyBorder="1"/>
    <xf numFmtId="164" fontId="16" fillId="3" borderId="8" xfId="5" applyNumberFormat="1" applyFont="1" applyFill="1" applyBorder="1"/>
    <xf numFmtId="164" fontId="16" fillId="3" borderId="9" xfId="5" applyNumberFormat="1" applyFont="1" applyFill="1" applyBorder="1"/>
    <xf numFmtId="0" fontId="13" fillId="0" borderId="0" xfId="0" applyFont="1"/>
    <xf numFmtId="0" fontId="11" fillId="0" borderId="0" xfId="0" applyFont="1"/>
    <xf numFmtId="9" fontId="2" fillId="4" borderId="10" xfId="2" applyFont="1" applyFill="1" applyBorder="1"/>
    <xf numFmtId="9" fontId="2" fillId="4" borderId="0" xfId="2" applyFont="1" applyFill="1" applyBorder="1"/>
    <xf numFmtId="9" fontId="2" fillId="4" borderId="11" xfId="2" applyFont="1" applyFill="1" applyBorder="1"/>
    <xf numFmtId="9" fontId="16" fillId="3" borderId="0" xfId="2" applyFont="1" applyFill="1" applyBorder="1"/>
    <xf numFmtId="9" fontId="16" fillId="3" borderId="11" xfId="2" applyFont="1" applyFill="1" applyBorder="1"/>
    <xf numFmtId="9" fontId="2" fillId="4" borderId="7" xfId="2" applyFont="1" applyFill="1" applyBorder="1"/>
    <xf numFmtId="9" fontId="2" fillId="4" borderId="8" xfId="2" applyFont="1" applyFill="1" applyBorder="1"/>
    <xf numFmtId="9" fontId="16" fillId="3" borderId="8" xfId="2" applyFont="1" applyFill="1" applyBorder="1"/>
    <xf numFmtId="9" fontId="16" fillId="3" borderId="9" xfId="2" applyFont="1" applyFill="1" applyBorder="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3"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7" fillId="0" borderId="0" xfId="8" applyFont="1" applyAlignment="1">
      <alignment vertical="center"/>
    </xf>
    <xf numFmtId="0" fontId="3" fillId="0" borderId="0" xfId="4" applyFont="1" applyAlignment="1">
      <alignment vertical="center"/>
    </xf>
    <xf numFmtId="0" fontId="18" fillId="0" borderId="0" xfId="4" applyFont="1" applyAlignment="1">
      <alignment vertical="center"/>
    </xf>
    <xf numFmtId="0" fontId="18" fillId="0" borderId="0" xfId="8" applyFont="1" applyAlignment="1">
      <alignment vertical="center"/>
    </xf>
    <xf numFmtId="0" fontId="18" fillId="0" borderId="0" xfId="8" applyFont="1" applyAlignment="1">
      <alignment horizontal="left" vertical="center" wrapText="1"/>
    </xf>
    <xf numFmtId="0" fontId="19" fillId="0" borderId="0" xfId="8" applyFont="1" applyAlignment="1">
      <alignment vertical="center"/>
    </xf>
    <xf numFmtId="165" fontId="2" fillId="0" borderId="13" xfId="0" applyNumberFormat="1" applyFont="1" applyFill="1" applyBorder="1"/>
    <xf numFmtId="165" fontId="3" fillId="0" borderId="12" xfId="0" applyNumberFormat="1" applyFont="1" applyFill="1" applyBorder="1"/>
    <xf numFmtId="165" fontId="3" fillId="0" borderId="11" xfId="0" applyNumberFormat="1" applyFont="1" applyFill="1" applyBorder="1"/>
    <xf numFmtId="165"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3" fontId="2" fillId="0" borderId="13" xfId="5" applyNumberFormat="1" applyFont="1" applyFill="1" applyBorder="1" applyAlignment="1">
      <alignment horizontal="center" vertical="center"/>
    </xf>
    <xf numFmtId="0" fontId="3" fillId="0" borderId="0" xfId="0" applyFont="1" applyFill="1"/>
    <xf numFmtId="0" fontId="3" fillId="0" borderId="1" xfId="4" applyFont="1" applyBorder="1" applyAlignment="1">
      <alignment horizontal="left"/>
    </xf>
    <xf numFmtId="3" fontId="3" fillId="0" borderId="4" xfId="4" applyNumberFormat="1" applyFont="1" applyBorder="1"/>
    <xf numFmtId="3" fontId="3" fillId="0" borderId="2" xfId="4" applyNumberFormat="1" applyFont="1" applyBorder="1"/>
    <xf numFmtId="166" fontId="3" fillId="0" borderId="1" xfId="4" applyNumberFormat="1" applyFont="1" applyBorder="1"/>
    <xf numFmtId="3" fontId="3" fillId="0" borderId="3"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6" fontId="3" fillId="0" borderId="5" xfId="4" applyNumberFormat="1" applyFont="1" applyFill="1" applyBorder="1"/>
    <xf numFmtId="0" fontId="13" fillId="0" borderId="0" xfId="6" applyFont="1"/>
    <xf numFmtId="164" fontId="2" fillId="0" borderId="15" xfId="7" applyNumberFormat="1" applyFont="1" applyFill="1" applyBorder="1"/>
    <xf numFmtId="0" fontId="2" fillId="0" borderId="14" xfId="6" applyNumberFormat="1" applyFont="1" applyFill="1" applyBorder="1"/>
    <xf numFmtId="0" fontId="2" fillId="0" borderId="12" xfId="6" applyNumberFormat="1" applyFont="1" applyFill="1" applyBorder="1"/>
    <xf numFmtId="0" fontId="2" fillId="0" borderId="10" xfId="6" applyNumberFormat="1" applyFont="1" applyFill="1" applyBorder="1"/>
    <xf numFmtId="0" fontId="2" fillId="0" borderId="0" xfId="6" applyNumberFormat="1" applyFont="1" applyFill="1" applyBorder="1"/>
    <xf numFmtId="0" fontId="2" fillId="0" borderId="11" xfId="6" applyNumberFormat="1" applyFont="1" applyFill="1" applyBorder="1"/>
    <xf numFmtId="0" fontId="2" fillId="0" borderId="7" xfId="6" applyNumberFormat="1" applyFont="1" applyFill="1" applyBorder="1"/>
    <xf numFmtId="0" fontId="2" fillId="0" borderId="8" xfId="6" applyNumberFormat="1" applyFont="1" applyFill="1" applyBorder="1"/>
    <xf numFmtId="0" fontId="2" fillId="0" borderId="9" xfId="6" applyNumberFormat="1" applyFont="1" applyFill="1" applyBorder="1"/>
    <xf numFmtId="164" fontId="2" fillId="0" borderId="6" xfId="5" applyNumberFormat="1" applyFont="1" applyFill="1" applyBorder="1"/>
    <xf numFmtId="0" fontId="13" fillId="0" borderId="0" xfId="6" applyFont="1" applyFill="1"/>
    <xf numFmtId="0" fontId="2" fillId="0" borderId="0" xfId="6" applyFont="1" applyFill="1"/>
    <xf numFmtId="0" fontId="15" fillId="0" borderId="0" xfId="6" applyFont="1" applyFill="1"/>
    <xf numFmtId="0" fontId="1" fillId="0" borderId="2" xfId="6" applyFill="1" applyBorder="1" applyAlignment="1">
      <alignment horizontal="center" vertical="center" wrapText="1"/>
    </xf>
    <xf numFmtId="0" fontId="1" fillId="0" borderId="3" xfId="6" applyFill="1" applyBorder="1" applyAlignment="1">
      <alignment horizontal="center" vertical="center" wrapText="1"/>
    </xf>
    <xf numFmtId="0" fontId="3" fillId="0" borderId="1" xfId="6" applyFont="1" applyBorder="1" applyAlignment="1">
      <alignment horizontal="center" vertical="center" wrapText="1"/>
    </xf>
    <xf numFmtId="164" fontId="3" fillId="0" borderId="5" xfId="5" applyNumberFormat="1" applyFont="1" applyFill="1" applyBorder="1"/>
    <xf numFmtId="164" fontId="3" fillId="0" borderId="6" xfId="5" applyNumberFormat="1" applyFont="1" applyFill="1" applyBorder="1"/>
    <xf numFmtId="3" fontId="2" fillId="0" borderId="14" xfId="6" applyNumberFormat="1" applyFont="1" applyFill="1" applyBorder="1"/>
    <xf numFmtId="3" fontId="2" fillId="0" borderId="12" xfId="6" applyNumberFormat="1" applyFont="1" applyFill="1" applyBorder="1"/>
    <xf numFmtId="3" fontId="2" fillId="0" borderId="10" xfId="6" applyNumberFormat="1" applyFont="1" applyFill="1" applyBorder="1"/>
    <xf numFmtId="3" fontId="2" fillId="0" borderId="0" xfId="6" applyNumberFormat="1" applyFont="1" applyFill="1" applyBorder="1"/>
    <xf numFmtId="3" fontId="2" fillId="0" borderId="7" xfId="6" applyNumberFormat="1" applyFont="1" applyFill="1" applyBorder="1"/>
    <xf numFmtId="3" fontId="2" fillId="0" borderId="8" xfId="6" applyNumberFormat="1" applyFont="1" applyFill="1" applyBorder="1"/>
    <xf numFmtId="0" fontId="2" fillId="0" borderId="5" xfId="0" applyFont="1" applyBorder="1" applyAlignment="1">
      <alignment horizontal="left"/>
    </xf>
    <xf numFmtId="0" fontId="2" fillId="0" borderId="6" xfId="0" applyFont="1" applyBorder="1" applyAlignment="1">
      <alignment horizontal="left"/>
    </xf>
    <xf numFmtId="0" fontId="2" fillId="0" borderId="6" xfId="0" applyFont="1" applyFill="1" applyBorder="1" applyAlignment="1">
      <alignment horizontal="left"/>
    </xf>
    <xf numFmtId="0" fontId="21" fillId="0" borderId="0" xfId="6" applyFont="1"/>
    <xf numFmtId="164" fontId="2" fillId="0" borderId="0" xfId="0" applyNumberFormat="1" applyFont="1"/>
    <xf numFmtId="0" fontId="2" fillId="0" borderId="5" xfId="4" applyFont="1" applyBorder="1" applyAlignment="1">
      <alignment horizontal="left"/>
    </xf>
    <xf numFmtId="3" fontId="2" fillId="0" borderId="10" xfId="4" applyNumberFormat="1" applyFont="1" applyFill="1" applyBorder="1"/>
    <xf numFmtId="3" fontId="2" fillId="0" borderId="0" xfId="4" applyNumberFormat="1" applyFont="1" applyFill="1" applyBorder="1"/>
    <xf numFmtId="0" fontId="2" fillId="0" borderId="6" xfId="4" applyFont="1" applyBorder="1" applyAlignment="1">
      <alignment horizontal="left"/>
    </xf>
    <xf numFmtId="3" fontId="2" fillId="0" borderId="7" xfId="4" applyNumberFormat="1" applyFont="1" applyFill="1" applyBorder="1"/>
    <xf numFmtId="3" fontId="2" fillId="0" borderId="8" xfId="4" applyNumberFormat="1" applyFont="1" applyFill="1" applyBorder="1"/>
    <xf numFmtId="3" fontId="2" fillId="0" borderId="0" xfId="4" applyNumberFormat="1" applyFont="1"/>
    <xf numFmtId="165" fontId="2" fillId="0" borderId="14" xfId="0" applyNumberFormat="1" applyFont="1" applyFill="1" applyBorder="1"/>
    <xf numFmtId="165" fontId="2" fillId="0" borderId="15" xfId="0" applyNumberFormat="1" applyFont="1" applyFill="1" applyBorder="1"/>
    <xf numFmtId="165" fontId="2" fillId="0" borderId="12" xfId="0" applyNumberFormat="1" applyFont="1" applyFill="1" applyBorder="1"/>
    <xf numFmtId="165" fontId="2" fillId="0" borderId="5" xfId="0" applyNumberFormat="1" applyFont="1" applyFill="1" applyBorder="1"/>
    <xf numFmtId="165" fontId="2" fillId="0" borderId="0" xfId="0" applyNumberFormat="1" applyFont="1" applyFill="1" applyBorder="1"/>
    <xf numFmtId="165" fontId="2" fillId="0" borderId="10" xfId="0" applyNumberFormat="1" applyFont="1" applyFill="1" applyBorder="1"/>
    <xf numFmtId="165" fontId="2" fillId="0" borderId="11" xfId="0" applyNumberFormat="1" applyFont="1" applyFill="1" applyBorder="1"/>
    <xf numFmtId="165" fontId="2" fillId="0" borderId="6" xfId="0" applyNumberFormat="1" applyFont="1" applyFill="1" applyBorder="1"/>
    <xf numFmtId="165" fontId="2" fillId="0" borderId="8" xfId="0" applyNumberFormat="1" applyFont="1" applyFill="1" applyBorder="1"/>
    <xf numFmtId="165" fontId="2" fillId="0" borderId="7" xfId="0" applyNumberFormat="1" applyFont="1" applyFill="1" applyBorder="1"/>
    <xf numFmtId="165" fontId="2" fillId="0" borderId="9" xfId="0" applyNumberFormat="1" applyFont="1" applyFill="1" applyBorder="1"/>
    <xf numFmtId="0" fontId="2" fillId="0" borderId="0" xfId="0" applyFont="1" applyBorder="1"/>
    <xf numFmtId="164" fontId="2" fillId="0" borderId="0" xfId="1" applyNumberFormat="1" applyFont="1" applyBorder="1"/>
    <xf numFmtId="0" fontId="21" fillId="0" borderId="5" xfId="6" applyFont="1" applyBorder="1" applyAlignment="1">
      <alignment horizontal="left"/>
    </xf>
    <xf numFmtId="0" fontId="21" fillId="0" borderId="6" xfId="6" applyFont="1" applyBorder="1" applyAlignment="1">
      <alignment horizontal="left"/>
    </xf>
    <xf numFmtId="0" fontId="21" fillId="0" borderId="0" xfId="6" applyFont="1" applyFill="1"/>
    <xf numFmtId="14" fontId="21" fillId="0" borderId="0" xfId="6" applyNumberFormat="1" applyFont="1" applyFill="1"/>
    <xf numFmtId="43"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3" fontId="2" fillId="0" borderId="0" xfId="0" applyNumberFormat="1" applyFont="1" applyFill="1" applyBorder="1"/>
    <xf numFmtId="3" fontId="2" fillId="0" borderId="11" xfId="0" applyNumberFormat="1" applyFont="1" applyFill="1" applyBorder="1"/>
    <xf numFmtId="14" fontId="2" fillId="0" borderId="0" xfId="0" applyNumberFormat="1" applyFont="1" applyFill="1"/>
    <xf numFmtId="9" fontId="2" fillId="2" borderId="16" xfId="2" applyFont="1" applyFill="1" applyBorder="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5" fontId="2" fillId="0" borderId="10" xfId="1" applyNumberFormat="1" applyFont="1" applyFill="1" applyBorder="1"/>
    <xf numFmtId="165" fontId="2" fillId="0" borderId="0" xfId="1" applyNumberFormat="1" applyFont="1" applyFill="1" applyBorder="1"/>
    <xf numFmtId="165" fontId="2" fillId="0" borderId="11" xfId="1" applyNumberFormat="1" applyFont="1" applyFill="1" applyBorder="1"/>
    <xf numFmtId="0" fontId="2" fillId="0" borderId="7" xfId="0" applyFont="1" applyFill="1" applyBorder="1" applyAlignment="1">
      <alignment horizontal="left"/>
    </xf>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5"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43" fontId="2" fillId="0" borderId="0" xfId="1" applyFont="1" applyFill="1"/>
    <xf numFmtId="9" fontId="2" fillId="0" borderId="0" xfId="0" applyNumberFormat="1" applyFont="1" applyFill="1"/>
    <xf numFmtId="0" fontId="2" fillId="0" borderId="4" xfId="0" applyFont="1" applyBorder="1"/>
    <xf numFmtId="9" fontId="2" fillId="0" borderId="3" xfId="2" applyFont="1" applyFill="1" applyBorder="1"/>
    <xf numFmtId="3" fontId="2" fillId="0" borderId="10" xfId="4" applyNumberFormat="1" applyFont="1" applyFill="1" applyBorder="1" applyAlignment="1">
      <alignment horizontal="right"/>
    </xf>
    <xf numFmtId="3" fontId="2" fillId="0" borderId="0" xfId="4" applyNumberFormat="1" applyFont="1" applyFill="1" applyBorder="1" applyAlignment="1">
      <alignment horizontal="right"/>
    </xf>
    <xf numFmtId="3" fontId="3" fillId="0" borderId="13" xfId="4" applyNumberFormat="1" applyFont="1" applyFill="1" applyBorder="1" applyAlignment="1">
      <alignment horizontal="right"/>
    </xf>
    <xf numFmtId="166" fontId="3" fillId="0" borderId="5" xfId="4" applyNumberFormat="1" applyFont="1" applyFill="1" applyBorder="1" applyAlignment="1">
      <alignment horizontal="right"/>
    </xf>
    <xf numFmtId="0" fontId="18" fillId="0" borderId="0" xfId="8" applyFont="1" applyAlignment="1">
      <alignment horizontal="left" vertical="center" wrapText="1"/>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15" xfId="6" applyFont="1" applyBorder="1" applyAlignment="1">
      <alignment horizontal="center" vertical="center" wrapText="1"/>
    </xf>
    <xf numFmtId="0" fontId="3" fillId="0" borderId="14" xfId="6" applyFont="1" applyBorder="1" applyAlignment="1">
      <alignment horizontal="center" vertical="center" wrapText="1"/>
    </xf>
    <xf numFmtId="0" fontId="3" fillId="0" borderId="12" xfId="6" applyFont="1" applyBorder="1" applyAlignment="1">
      <alignment horizontal="center" vertical="center" wrapText="1"/>
    </xf>
    <xf numFmtId="0" fontId="3" fillId="0" borderId="15" xfId="6" applyFont="1" applyFill="1" applyBorder="1" applyAlignment="1">
      <alignment horizontal="center" vertical="center" wrapText="1"/>
    </xf>
    <xf numFmtId="0" fontId="3" fillId="0" borderId="14" xfId="6" applyFont="1" applyFill="1" applyBorder="1" applyAlignment="1">
      <alignment horizontal="center" vertical="center" wrapText="1"/>
    </xf>
    <xf numFmtId="0" fontId="3" fillId="0" borderId="12" xfId="6" applyFont="1" applyFill="1" applyBorder="1" applyAlignment="1">
      <alignment horizontal="center" vertical="center" wrapText="1"/>
    </xf>
  </cellXfs>
  <cellStyles count="9">
    <cellStyle name="Comma" xfId="1" builtinId="3"/>
    <cellStyle name="Comma 2" xfId="5"/>
    <cellStyle name="Comma 2 2" xfId="7"/>
    <cellStyle name="Normal" xfId="0" builtinId="0"/>
    <cellStyle name="Normal 12 2" xfId="8"/>
    <cellStyle name="Normal 2" xfId="4"/>
    <cellStyle name="Normal 3" xfId="6"/>
    <cellStyle name="Percent" xfId="2" builtinId="5"/>
    <cellStyle name="Percent 2" xfId="3"/>
  </cellStyles>
  <dxfs count="18">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ill>
        <patternFill patternType="none">
          <fgColor indexed="64"/>
          <bgColor auto="1"/>
        </patternFill>
      </fill>
    </dxf>
    <dxf>
      <border diagonalUp="0" diagonalDown="0">
        <left style="thin">
          <color indexed="12"/>
        </left>
        <right style="thin">
          <color indexed="12"/>
        </right>
        <top style="thin">
          <color indexed="12"/>
        </top>
        <bottom style="thin">
          <color indexed="12"/>
        </bottom>
      </border>
    </dxf>
    <dxf>
      <fill>
        <patternFill patternType="none">
          <fgColor indexed="64"/>
          <bgColor auto="1"/>
        </patternFill>
      </fill>
    </dxf>
    <dxf>
      <fill>
        <patternFill patternType="none">
          <fgColor indexed="64"/>
          <bgColor auto="1"/>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ont>
        <sz val="10"/>
        <color auto="1"/>
        <name val="Arial"/>
        <scheme val="none"/>
      </font>
      <numFmt numFmtId="164" formatCode="_-* #,##0_-;\-* #,##0_-;_-* &quot;-&quot;??_-;_-@_-"/>
      <fill>
        <patternFill patternType="none">
          <fgColor indexed="64"/>
          <bgColor indexed="65"/>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ill>
        <patternFill patternType="none">
          <fgColor indexed="64"/>
          <bgColor auto="1"/>
        </patternFill>
      </fill>
    </dxf>
    <dxf>
      <border diagonalUp="0" diagonalDown="0">
        <left style="thin">
          <color indexed="12"/>
        </left>
        <right style="thin">
          <color indexed="12"/>
        </right>
        <top style="thin">
          <color indexed="12"/>
        </top>
        <bottom style="thin">
          <color indexed="12"/>
        </bottom>
      </border>
    </dxf>
    <dxf>
      <fill>
        <patternFill patternType="none">
          <fgColor indexed="64"/>
          <bgColor auto="1"/>
        </patternFill>
      </fill>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id="1" name="Table1" displayName="Table1" ref="B2:G15" totalsRowShown="0" headerRowDxfId="17" dataDxfId="16" tableBorderDxfId="15">
  <tableColumns count="6">
    <tableColumn id="1" name="Mesothelioma" dataDxfId="14"/>
    <tableColumn id="2" name="Survey 2009" dataDxfId="13" dataCellStyle="Comma">
      <calculatedColumnFormula>#REF!</calculatedColumnFormula>
    </tableColumn>
    <tableColumn id="5" name="Survey 2012" dataDxfId="12" dataCellStyle="Comma"/>
    <tableColumn id="6" name="Survey 2013" dataDxfId="11" dataCellStyle="Comma 2"/>
    <tableColumn id="7" name="Survey 2014" dataDxfId="10" dataCellStyle="Comma">
      <calculatedColumnFormula>#REF!</calculatedColumnFormula>
    </tableColumn>
    <tableColumn id="8" name="Survey 2015" dataDxfId="9" dataCellStyle="Comma">
      <calculatedColumnFormula>'Data for Website'!G12</calculatedColumnFormula>
    </tableColumn>
  </tableColumns>
  <tableStyleInfo showFirstColumn="0" showLastColumn="0" showRowStripes="1" showColumnStripes="0"/>
</table>
</file>

<file path=xl/tables/table2.xml><?xml version="1.0" encoding="utf-8"?>
<table xmlns="http://schemas.openxmlformats.org/spreadsheetml/2006/main" id="2" name="Table13" displayName="Table13" ref="I2:N15" totalsRowShown="0" headerRowDxfId="8" dataDxfId="7" tableBorderDxfId="6">
  <tableColumns count="6">
    <tableColumn id="1" name="Lung Cancer" dataDxfId="5"/>
    <tableColumn id="2" name="Survey 2009" dataDxfId="4" dataCellStyle="Comma">
      <calculatedColumnFormula>#REF!</calculatedColumnFormula>
    </tableColumn>
    <tableColumn id="5" name="Survey 2012" dataDxfId="3" dataCellStyle="Comma"/>
    <tableColumn id="6" name="Survey 2013" dataDxfId="2" dataCellStyle="Comma"/>
    <tableColumn id="7" name="Survey 2014" dataDxfId="1" dataCellStyle="Comma"/>
    <tableColumn id="8" name="Survey 2015" dataDxfId="0" dataCellStyle="Comma">
      <calculatedColumnFormula>'Data for Website'!E12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autoPageBreaks="0"/>
  </sheetPr>
  <dimension ref="A1:S23"/>
  <sheetViews>
    <sheetView showGridLines="0" showRowColHeaders="0" tabSelected="1" zoomScale="70" zoomScaleNormal="70" workbookViewId="0">
      <selection activeCell="A2" sqref="A2"/>
    </sheetView>
  </sheetViews>
  <sheetFormatPr defaultColWidth="0" defaultRowHeight="12.75" customHeight="1" zeroHeight="1" x14ac:dyDescent="0.2"/>
  <cols>
    <col min="1" max="1" width="5.28515625" style="125" customWidth="1"/>
    <col min="2" max="2" width="14" style="128" customWidth="1"/>
    <col min="3" max="19" width="14" style="125" customWidth="1"/>
    <col min="20" max="16384" width="9.140625" style="125" hidden="1"/>
  </cols>
  <sheetData>
    <row r="1" spans="2:18" x14ac:dyDescent="0.2">
      <c r="B1" s="125"/>
    </row>
    <row r="2" spans="2:18" ht="20.25" x14ac:dyDescent="0.2">
      <c r="B2" s="132" t="s">
        <v>168</v>
      </c>
      <c r="C2" s="129"/>
      <c r="D2" s="129"/>
      <c r="E2" s="129"/>
      <c r="F2" s="129"/>
      <c r="G2" s="129"/>
      <c r="H2" s="129"/>
      <c r="I2" s="129"/>
      <c r="J2" s="129"/>
      <c r="K2" s="129"/>
      <c r="L2" s="129"/>
      <c r="M2" s="129"/>
      <c r="N2" s="129"/>
      <c r="O2" s="129"/>
      <c r="P2" s="129"/>
      <c r="Q2" s="129"/>
      <c r="R2" s="129"/>
    </row>
    <row r="3" spans="2:18" ht="7.5" customHeight="1" x14ac:dyDescent="0.2">
      <c r="B3" s="129"/>
      <c r="C3" s="129"/>
      <c r="D3" s="129"/>
      <c r="E3" s="129"/>
      <c r="F3" s="129"/>
      <c r="G3" s="129"/>
      <c r="H3" s="129"/>
      <c r="I3" s="129"/>
      <c r="J3" s="129"/>
      <c r="K3" s="129"/>
      <c r="L3" s="129"/>
      <c r="M3" s="129"/>
      <c r="N3" s="129"/>
      <c r="O3" s="129"/>
      <c r="P3" s="129"/>
      <c r="Q3" s="129"/>
      <c r="R3" s="129"/>
    </row>
    <row r="4" spans="2:18" ht="16.5" x14ac:dyDescent="0.2">
      <c r="B4" s="130" t="s">
        <v>169</v>
      </c>
      <c r="C4" s="129"/>
      <c r="D4" s="129"/>
      <c r="E4" s="129"/>
      <c r="F4" s="129"/>
      <c r="G4" s="129"/>
      <c r="H4" s="129"/>
      <c r="I4" s="129"/>
      <c r="J4" s="129"/>
      <c r="K4" s="129"/>
      <c r="L4" s="129"/>
      <c r="M4" s="129"/>
      <c r="N4" s="129"/>
      <c r="O4" s="129"/>
      <c r="P4" s="129"/>
      <c r="Q4" s="129"/>
      <c r="R4" s="129"/>
    </row>
    <row r="5" spans="2:18" ht="16.5" x14ac:dyDescent="0.2">
      <c r="B5" s="130" t="s">
        <v>217</v>
      </c>
      <c r="C5" s="129"/>
      <c r="D5" s="129"/>
      <c r="E5" s="129"/>
      <c r="F5" s="129"/>
      <c r="G5" s="129"/>
      <c r="H5" s="129"/>
      <c r="I5" s="129"/>
      <c r="J5" s="129"/>
      <c r="K5" s="129"/>
      <c r="L5" s="129"/>
      <c r="M5" s="129"/>
      <c r="N5" s="129"/>
      <c r="O5" s="129"/>
      <c r="P5" s="129"/>
      <c r="Q5" s="129"/>
      <c r="R5" s="129"/>
    </row>
    <row r="6" spans="2:18" ht="16.5" x14ac:dyDescent="0.2">
      <c r="B6" s="130" t="s">
        <v>170</v>
      </c>
      <c r="C6" s="129"/>
      <c r="D6" s="129"/>
      <c r="E6" s="129"/>
      <c r="F6" s="129"/>
      <c r="G6" s="129"/>
      <c r="H6" s="129"/>
      <c r="I6" s="129"/>
      <c r="J6" s="129"/>
      <c r="K6" s="129"/>
      <c r="L6" s="129"/>
      <c r="M6" s="129"/>
      <c r="N6" s="129"/>
      <c r="O6" s="129"/>
      <c r="P6" s="129"/>
      <c r="Q6" s="129"/>
      <c r="R6" s="129"/>
    </row>
    <row r="7" spans="2:18" ht="16.5" x14ac:dyDescent="0.2">
      <c r="B7" s="130" t="s">
        <v>171</v>
      </c>
      <c r="C7" s="129"/>
      <c r="D7" s="129"/>
      <c r="E7" s="129"/>
      <c r="F7" s="129"/>
      <c r="G7" s="129"/>
      <c r="H7" s="129"/>
      <c r="I7" s="129"/>
      <c r="J7" s="129"/>
      <c r="K7" s="129"/>
      <c r="L7" s="129"/>
      <c r="M7" s="129"/>
      <c r="N7" s="129"/>
      <c r="O7" s="129"/>
      <c r="P7" s="129"/>
      <c r="Q7" s="129"/>
      <c r="R7" s="129"/>
    </row>
    <row r="8" spans="2:18" ht="16.5" x14ac:dyDescent="0.2">
      <c r="B8" s="130" t="s">
        <v>180</v>
      </c>
      <c r="C8" s="129"/>
      <c r="D8" s="129"/>
      <c r="E8" s="129"/>
      <c r="F8" s="129"/>
      <c r="G8" s="129"/>
      <c r="H8" s="129"/>
      <c r="I8" s="129"/>
      <c r="J8" s="129"/>
      <c r="K8" s="129"/>
      <c r="L8" s="129"/>
      <c r="M8" s="129"/>
      <c r="N8" s="129"/>
      <c r="O8" s="129"/>
      <c r="P8" s="129"/>
      <c r="Q8" s="129"/>
      <c r="R8" s="129"/>
    </row>
    <row r="9" spans="2:18" ht="16.5" x14ac:dyDescent="0.2">
      <c r="B9" s="130" t="s">
        <v>179</v>
      </c>
      <c r="C9" s="129"/>
      <c r="D9" s="129"/>
      <c r="E9" s="129"/>
      <c r="F9" s="129"/>
      <c r="G9" s="129"/>
      <c r="H9" s="129"/>
      <c r="I9" s="129"/>
      <c r="J9" s="129"/>
      <c r="K9" s="129"/>
      <c r="L9" s="129"/>
      <c r="M9" s="129"/>
      <c r="N9" s="129"/>
      <c r="O9" s="129"/>
      <c r="P9" s="129"/>
      <c r="Q9" s="129"/>
      <c r="R9" s="129"/>
    </row>
    <row r="10" spans="2:18" ht="16.5" x14ac:dyDescent="0.2">
      <c r="B10" s="130" t="s">
        <v>172</v>
      </c>
      <c r="C10" s="129"/>
      <c r="D10" s="129"/>
      <c r="E10" s="129"/>
      <c r="F10" s="129"/>
      <c r="G10" s="129"/>
      <c r="H10" s="129"/>
      <c r="I10" s="129"/>
      <c r="J10" s="129"/>
      <c r="K10" s="129"/>
      <c r="L10" s="129"/>
      <c r="M10" s="129"/>
      <c r="N10" s="129"/>
      <c r="O10" s="129"/>
      <c r="P10" s="129"/>
      <c r="Q10" s="129"/>
      <c r="R10" s="129"/>
    </row>
    <row r="11" spans="2:18" ht="16.5" x14ac:dyDescent="0.2">
      <c r="B11" s="130" t="s">
        <v>218</v>
      </c>
      <c r="C11" s="129"/>
      <c r="D11" s="129"/>
      <c r="E11" s="129"/>
      <c r="F11" s="129"/>
      <c r="G11" s="129"/>
      <c r="H11" s="129"/>
      <c r="I11" s="129"/>
      <c r="J11" s="129"/>
      <c r="K11" s="129"/>
      <c r="L11" s="129"/>
      <c r="M11" s="129"/>
      <c r="N11" s="129"/>
      <c r="O11" s="129"/>
      <c r="P11" s="129"/>
      <c r="Q11" s="129"/>
      <c r="R11" s="129"/>
    </row>
    <row r="12" spans="2:18" ht="16.5" x14ac:dyDescent="0.2">
      <c r="B12" s="130" t="s">
        <v>173</v>
      </c>
      <c r="C12" s="129"/>
      <c r="D12" s="129"/>
      <c r="E12" s="129"/>
      <c r="F12" s="129"/>
      <c r="G12" s="129"/>
      <c r="H12" s="129"/>
      <c r="I12" s="129"/>
      <c r="J12" s="129"/>
      <c r="K12" s="129"/>
      <c r="L12" s="129"/>
      <c r="M12" s="129"/>
      <c r="N12" s="129"/>
      <c r="O12" s="129"/>
      <c r="P12" s="129"/>
      <c r="Q12" s="129"/>
      <c r="R12" s="129"/>
    </row>
    <row r="13" spans="2:18" ht="16.5" x14ac:dyDescent="0.2">
      <c r="B13" s="130" t="s">
        <v>174</v>
      </c>
      <c r="C13" s="129"/>
      <c r="D13" s="129"/>
      <c r="E13" s="129"/>
      <c r="F13" s="129"/>
      <c r="G13" s="129"/>
      <c r="H13" s="129"/>
      <c r="I13" s="129"/>
      <c r="J13" s="129"/>
      <c r="K13" s="129"/>
      <c r="L13" s="129"/>
      <c r="M13" s="129"/>
      <c r="N13" s="129"/>
      <c r="O13" s="129"/>
      <c r="P13" s="129"/>
      <c r="Q13" s="129"/>
      <c r="R13" s="129"/>
    </row>
    <row r="14" spans="2:18" ht="16.5" x14ac:dyDescent="0.2">
      <c r="B14" s="130"/>
      <c r="C14" s="129"/>
      <c r="D14" s="129"/>
      <c r="E14" s="129"/>
      <c r="F14" s="129"/>
      <c r="G14" s="129"/>
      <c r="H14" s="129"/>
      <c r="I14" s="129"/>
      <c r="J14" s="129"/>
      <c r="K14" s="129"/>
      <c r="L14" s="129"/>
      <c r="M14" s="129"/>
      <c r="N14" s="129"/>
      <c r="O14" s="129"/>
      <c r="P14" s="129"/>
      <c r="Q14" s="129"/>
      <c r="R14" s="129"/>
    </row>
    <row r="15" spans="2:18" ht="20.25" x14ac:dyDescent="0.2">
      <c r="B15" s="132" t="s">
        <v>209</v>
      </c>
      <c r="C15" s="129"/>
      <c r="D15" s="129"/>
      <c r="E15" s="129"/>
      <c r="F15" s="129"/>
      <c r="G15" s="129"/>
      <c r="H15" s="129"/>
      <c r="I15" s="129"/>
      <c r="J15" s="129"/>
      <c r="K15" s="129"/>
      <c r="L15" s="129"/>
      <c r="M15" s="129"/>
      <c r="N15" s="129"/>
      <c r="O15" s="129"/>
      <c r="P15" s="129"/>
      <c r="Q15" s="129"/>
      <c r="R15" s="129"/>
    </row>
    <row r="16" spans="2:18" ht="229.5" customHeight="1" x14ac:dyDescent="0.2">
      <c r="B16" s="248" t="s">
        <v>175</v>
      </c>
      <c r="C16" s="248"/>
      <c r="D16" s="248"/>
      <c r="E16" s="248"/>
      <c r="F16" s="248"/>
      <c r="G16" s="248"/>
      <c r="H16" s="248"/>
      <c r="I16" s="248"/>
      <c r="J16" s="248"/>
      <c r="K16" s="248"/>
      <c r="L16" s="248"/>
      <c r="M16" s="248"/>
      <c r="N16" s="248"/>
      <c r="O16" s="248"/>
      <c r="P16" s="248"/>
      <c r="Q16" s="248"/>
      <c r="R16" s="248"/>
    </row>
    <row r="17" spans="2:18" s="126" customFormat="1" ht="16.5" x14ac:dyDescent="0.2">
      <c r="B17" s="131"/>
      <c r="C17" s="131"/>
      <c r="D17" s="131"/>
      <c r="E17" s="131"/>
      <c r="F17" s="131"/>
      <c r="G17" s="131"/>
      <c r="H17" s="131"/>
      <c r="I17" s="131"/>
      <c r="J17" s="131"/>
      <c r="K17" s="131"/>
      <c r="L17" s="131"/>
      <c r="M17" s="131"/>
      <c r="N17" s="131"/>
      <c r="O17" s="131"/>
      <c r="P17" s="131"/>
      <c r="Q17" s="131"/>
      <c r="R17" s="131"/>
    </row>
    <row r="18" spans="2:18" ht="20.25" x14ac:dyDescent="0.2">
      <c r="B18" s="127" t="s">
        <v>181</v>
      </c>
      <c r="C18" s="129"/>
      <c r="D18" s="129"/>
      <c r="E18" s="129"/>
      <c r="F18" s="129"/>
      <c r="G18" s="129"/>
      <c r="H18" s="129"/>
      <c r="I18" s="129"/>
      <c r="J18" s="129"/>
      <c r="K18" s="129"/>
      <c r="L18" s="129"/>
      <c r="M18" s="129"/>
      <c r="N18" s="129"/>
      <c r="O18" s="129"/>
      <c r="P18" s="129"/>
      <c r="Q18" s="129"/>
      <c r="R18" s="129"/>
    </row>
    <row r="19" spans="2:18" ht="16.5" x14ac:dyDescent="0.2">
      <c r="B19" s="127" t="s">
        <v>176</v>
      </c>
      <c r="C19" s="129"/>
      <c r="D19" s="129"/>
      <c r="E19" s="129"/>
      <c r="F19" s="129"/>
      <c r="G19" s="129"/>
      <c r="H19" s="129"/>
      <c r="I19" s="129"/>
      <c r="J19" s="129"/>
      <c r="K19" s="129"/>
      <c r="L19" s="129"/>
      <c r="M19" s="129"/>
      <c r="N19" s="129"/>
      <c r="O19" s="129"/>
      <c r="P19" s="129"/>
      <c r="Q19" s="129"/>
      <c r="R19" s="129"/>
    </row>
    <row r="20" spans="2:18" ht="16.5" x14ac:dyDescent="0.2">
      <c r="B20" s="127" t="s">
        <v>177</v>
      </c>
      <c r="C20" s="129"/>
      <c r="D20" s="129"/>
      <c r="E20" s="129"/>
      <c r="F20" s="129"/>
      <c r="G20" s="129"/>
      <c r="H20" s="129"/>
      <c r="I20" s="129"/>
      <c r="J20" s="129"/>
      <c r="K20" s="129"/>
      <c r="L20" s="129"/>
      <c r="M20" s="129"/>
      <c r="N20" s="129"/>
      <c r="O20" s="129"/>
      <c r="P20" s="129"/>
      <c r="Q20" s="129"/>
      <c r="R20" s="129"/>
    </row>
    <row r="21" spans="2:18" ht="16.5" x14ac:dyDescent="0.2">
      <c r="B21" s="127" t="s">
        <v>178</v>
      </c>
      <c r="C21" s="129"/>
      <c r="D21" s="129"/>
      <c r="E21" s="129"/>
      <c r="F21" s="129"/>
      <c r="G21" s="129"/>
      <c r="H21" s="129"/>
      <c r="I21" s="129"/>
      <c r="J21" s="129"/>
      <c r="K21" s="129"/>
      <c r="L21" s="129"/>
      <c r="M21" s="129"/>
      <c r="N21" s="129"/>
      <c r="O21" s="129"/>
      <c r="P21" s="129"/>
      <c r="Q21" s="129"/>
      <c r="R21" s="129"/>
    </row>
    <row r="22" spans="2:18" ht="16.5" x14ac:dyDescent="0.2">
      <c r="B22" s="127" t="s">
        <v>215</v>
      </c>
      <c r="C22" s="129"/>
      <c r="D22" s="129"/>
      <c r="E22" s="129"/>
      <c r="F22" s="129"/>
      <c r="G22" s="129"/>
      <c r="H22" s="129"/>
      <c r="I22" s="129"/>
      <c r="J22" s="129"/>
      <c r="K22" s="129"/>
      <c r="L22" s="129"/>
      <c r="M22" s="129"/>
      <c r="N22" s="129"/>
      <c r="O22" s="129"/>
      <c r="P22" s="129"/>
      <c r="Q22" s="129"/>
      <c r="R22" s="129"/>
    </row>
    <row r="23" spans="2:18" x14ac:dyDescent="0.2"/>
  </sheetData>
  <sheetProtection sheet="1" objects="1" scenarios="1"/>
  <mergeCells count="1">
    <mergeCell ref="B16:R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83" customWidth="1"/>
    <col min="9" max="9" width="17.7109375" style="183" bestFit="1" customWidth="1"/>
    <col min="10" max="10" width="17.28515625" style="183" customWidth="1"/>
    <col min="11" max="11" width="16.7109375" style="183" customWidth="1"/>
    <col min="12" max="12" width="17.7109375" style="183" bestFit="1" customWidth="1"/>
    <col min="13" max="13" width="3.85546875" style="183" customWidth="1"/>
    <col min="14" max="14" width="16.7109375" style="183" customWidth="1"/>
    <col min="15" max="15" width="17.85546875" style="183" customWidth="1"/>
    <col min="16" max="16" width="9.140625" style="183" customWidth="1"/>
    <col min="17" max="16384" width="8.85546875" style="183" hidden="1"/>
  </cols>
  <sheetData>
    <row r="1" spans="1:16" s="70" customFormat="1" ht="15.75" x14ac:dyDescent="0.25">
      <c r="A1" s="106" t="s">
        <v>82</v>
      </c>
      <c r="J1" s="71"/>
      <c r="L1" s="71"/>
    </row>
    <row r="2" spans="1:16" customFormat="1" x14ac:dyDescent="0.2">
      <c r="A2" s="68"/>
      <c r="J2" s="6"/>
      <c r="L2" s="6"/>
    </row>
    <row r="3" spans="1:16" customFormat="1" x14ac:dyDescent="0.2">
      <c r="A3" s="68"/>
      <c r="J3" s="6"/>
      <c r="L3" s="6"/>
    </row>
    <row r="4" spans="1:16" s="70" customFormat="1" ht="15" x14ac:dyDescent="0.25">
      <c r="A4"/>
      <c r="B4" s="259" t="s">
        <v>83</v>
      </c>
      <c r="C4" s="260"/>
      <c r="D4" s="260"/>
      <c r="E4" s="260"/>
      <c r="F4" s="260"/>
      <c r="G4" s="260"/>
      <c r="H4" s="260"/>
      <c r="I4" s="260"/>
      <c r="J4" s="260"/>
      <c r="K4" s="260"/>
      <c r="L4" s="261"/>
      <c r="N4"/>
      <c r="O4"/>
      <c r="P4"/>
    </row>
    <row r="5" spans="1:16" s="70" customFormat="1" ht="45" x14ac:dyDescent="0.25">
      <c r="A5" s="6"/>
      <c r="B5" s="72" t="s">
        <v>0</v>
      </c>
      <c r="C5" s="72" t="s">
        <v>1</v>
      </c>
      <c r="D5" s="73" t="s">
        <v>31</v>
      </c>
      <c r="E5" s="73" t="s">
        <v>2</v>
      </c>
      <c r="F5" s="73" t="s">
        <v>3</v>
      </c>
      <c r="G5" s="73" t="s">
        <v>7</v>
      </c>
      <c r="H5" s="72" t="s">
        <v>5</v>
      </c>
      <c r="I5" s="73" t="s">
        <v>4</v>
      </c>
      <c r="J5" s="74" t="s">
        <v>8</v>
      </c>
      <c r="K5" s="75" t="s">
        <v>9</v>
      </c>
      <c r="L5" s="76" t="s">
        <v>6</v>
      </c>
      <c r="N5" s="121" t="s">
        <v>167</v>
      </c>
      <c r="O5" s="77" t="s">
        <v>80</v>
      </c>
      <c r="P5"/>
    </row>
    <row r="6" spans="1:16" x14ac:dyDescent="0.2">
      <c r="A6" s="49"/>
      <c r="B6" s="205">
        <v>1996</v>
      </c>
      <c r="C6" s="29">
        <v>2358470.3554028203</v>
      </c>
      <c r="D6" s="17">
        <v>280528.40999999997</v>
      </c>
      <c r="E6" s="17">
        <v>8070479.2600000007</v>
      </c>
      <c r="F6" s="17">
        <v>993995.6</v>
      </c>
      <c r="G6" s="17">
        <v>84334.080000000002</v>
      </c>
      <c r="H6" s="62">
        <v>9429337.3500000015</v>
      </c>
      <c r="I6" s="17">
        <v>16049735.579999998</v>
      </c>
      <c r="J6" s="63">
        <v>25479072.93</v>
      </c>
      <c r="K6" s="19">
        <v>11792910.27854</v>
      </c>
      <c r="L6" s="30">
        <v>37271983.20854</v>
      </c>
      <c r="N6" s="66">
        <v>10</v>
      </c>
      <c r="O6" s="122">
        <v>4</v>
      </c>
      <c r="P6" s="12"/>
    </row>
    <row r="7" spans="1:16" x14ac:dyDescent="0.2">
      <c r="A7" s="49"/>
      <c r="B7" s="205">
        <v>1997</v>
      </c>
      <c r="C7" s="29">
        <v>3401511.9999999995</v>
      </c>
      <c r="D7" s="17">
        <v>259517.72</v>
      </c>
      <c r="E7" s="17">
        <v>8908179.6214765105</v>
      </c>
      <c r="F7" s="17">
        <v>1535500.0799999998</v>
      </c>
      <c r="G7" s="17">
        <v>204535.96</v>
      </c>
      <c r="H7" s="62">
        <v>10907733.381476512</v>
      </c>
      <c r="I7" s="17">
        <v>23347241.880000003</v>
      </c>
      <c r="J7" s="18">
        <v>34254975.261476517</v>
      </c>
      <c r="K7" s="19">
        <v>7493935.2200000007</v>
      </c>
      <c r="L7" s="30">
        <v>41748910.481476516</v>
      </c>
      <c r="N7" s="66">
        <v>10</v>
      </c>
      <c r="O7" s="123">
        <v>4</v>
      </c>
      <c r="P7" s="12"/>
    </row>
    <row r="8" spans="1:16" x14ac:dyDescent="0.2">
      <c r="A8" s="49"/>
      <c r="B8" s="205">
        <v>1998</v>
      </c>
      <c r="C8" s="29">
        <v>4664267.3699999992</v>
      </c>
      <c r="D8" s="17">
        <v>903035.39000000013</v>
      </c>
      <c r="E8" s="17">
        <v>8841162.877774125</v>
      </c>
      <c r="F8" s="17">
        <v>1003846.81</v>
      </c>
      <c r="G8" s="17">
        <v>381282.00999999995</v>
      </c>
      <c r="H8" s="62">
        <v>11129327.087774126</v>
      </c>
      <c r="I8" s="17">
        <v>30326154.07</v>
      </c>
      <c r="J8" s="18">
        <v>41455481.157774128</v>
      </c>
      <c r="K8" s="19">
        <v>9499806.5900000017</v>
      </c>
      <c r="L8" s="30">
        <v>50955287.747774132</v>
      </c>
      <c r="N8" s="66">
        <v>10</v>
      </c>
      <c r="O8" s="123">
        <v>4</v>
      </c>
      <c r="P8" s="12"/>
    </row>
    <row r="9" spans="1:16" x14ac:dyDescent="0.2">
      <c r="A9" s="49"/>
      <c r="B9" s="205">
        <v>1999</v>
      </c>
      <c r="C9" s="29">
        <v>5413271.1937884092</v>
      </c>
      <c r="D9" s="17">
        <v>542672.55999999994</v>
      </c>
      <c r="E9" s="17">
        <v>10126804.5930114</v>
      </c>
      <c r="F9" s="17">
        <v>1207426.78</v>
      </c>
      <c r="G9" s="17">
        <v>581668.35999999987</v>
      </c>
      <c r="H9" s="62">
        <v>12458572.293011399</v>
      </c>
      <c r="I9" s="17">
        <v>35044980.699999996</v>
      </c>
      <c r="J9" s="18">
        <v>47503552.993011393</v>
      </c>
      <c r="K9" s="19">
        <v>7522381.1799999997</v>
      </c>
      <c r="L9" s="30">
        <v>55025934.173011392</v>
      </c>
      <c r="N9" s="66">
        <v>10</v>
      </c>
      <c r="O9" s="123">
        <v>4</v>
      </c>
      <c r="P9" s="12"/>
    </row>
    <row r="10" spans="1:16" x14ac:dyDescent="0.2">
      <c r="A10" s="49"/>
      <c r="B10" s="205">
        <v>2000</v>
      </c>
      <c r="C10" s="29">
        <v>9552862.1772300098</v>
      </c>
      <c r="D10" s="17">
        <v>1186765.96</v>
      </c>
      <c r="E10" s="17">
        <v>10503646.569999998</v>
      </c>
      <c r="F10" s="17">
        <v>1724521.92</v>
      </c>
      <c r="G10" s="17">
        <v>840668.3600000001</v>
      </c>
      <c r="H10" s="62">
        <v>14255602.809999997</v>
      </c>
      <c r="I10" s="17">
        <v>47083932.389999993</v>
      </c>
      <c r="J10" s="18">
        <v>61339535.199999988</v>
      </c>
      <c r="K10" s="19">
        <v>7759102.1400000015</v>
      </c>
      <c r="L10" s="30">
        <v>69098637.339999989</v>
      </c>
      <c r="N10" s="66">
        <v>10</v>
      </c>
      <c r="O10" s="123">
        <v>5</v>
      </c>
      <c r="P10" s="12"/>
    </row>
    <row r="11" spans="1:16" x14ac:dyDescent="0.2">
      <c r="A11" s="49"/>
      <c r="B11" s="205">
        <v>2001</v>
      </c>
      <c r="C11" s="29">
        <v>12670292.401553294</v>
      </c>
      <c r="D11" s="17">
        <v>1064052.6200000001</v>
      </c>
      <c r="E11" s="17">
        <v>11390796.84858444</v>
      </c>
      <c r="F11" s="17">
        <v>1788370.02</v>
      </c>
      <c r="G11" s="17">
        <v>2086432.2000000002</v>
      </c>
      <c r="H11" s="62">
        <v>16329651.688584439</v>
      </c>
      <c r="I11" s="17">
        <v>52009642</v>
      </c>
      <c r="J11" s="18">
        <v>68339293.688584447</v>
      </c>
      <c r="K11" s="19">
        <v>8007297.5000000009</v>
      </c>
      <c r="L11" s="30">
        <v>76346591.188584447</v>
      </c>
      <c r="N11" s="66">
        <v>10</v>
      </c>
      <c r="O11" s="123">
        <v>5</v>
      </c>
      <c r="P11" s="12"/>
    </row>
    <row r="12" spans="1:16" x14ac:dyDescent="0.2">
      <c r="A12" s="49"/>
      <c r="B12" s="205">
        <v>2002</v>
      </c>
      <c r="C12" s="29">
        <v>15606950.82</v>
      </c>
      <c r="D12" s="17">
        <v>1174244.8600000001</v>
      </c>
      <c r="E12" s="17">
        <v>18308623.399999999</v>
      </c>
      <c r="F12" s="17">
        <v>2182693.0429343432</v>
      </c>
      <c r="G12" s="17">
        <v>2167577.9400000004</v>
      </c>
      <c r="H12" s="62">
        <v>23833139.242934342</v>
      </c>
      <c r="I12" s="17">
        <v>53375472.490000002</v>
      </c>
      <c r="J12" s="18">
        <v>77208611.732934341</v>
      </c>
      <c r="K12" s="19">
        <v>10429413.690000007</v>
      </c>
      <c r="L12" s="30">
        <v>87638025.422934353</v>
      </c>
      <c r="N12" s="66">
        <v>10</v>
      </c>
      <c r="O12" s="123">
        <v>5</v>
      </c>
      <c r="P12" s="12"/>
    </row>
    <row r="13" spans="1:16" x14ac:dyDescent="0.2">
      <c r="A13" s="49"/>
      <c r="B13" s="205">
        <v>2003</v>
      </c>
      <c r="C13" s="29">
        <v>26022046.940000005</v>
      </c>
      <c r="D13" s="17">
        <v>1443951.0400000003</v>
      </c>
      <c r="E13" s="17">
        <v>16903523.23</v>
      </c>
      <c r="F13" s="17">
        <v>3745483.71</v>
      </c>
      <c r="G13" s="17">
        <v>5089674.5299999993</v>
      </c>
      <c r="H13" s="62">
        <v>27182632.509999998</v>
      </c>
      <c r="I13" s="17">
        <v>79442190.989999995</v>
      </c>
      <c r="J13" s="18">
        <v>106624823.5</v>
      </c>
      <c r="K13" s="19">
        <v>234919.53</v>
      </c>
      <c r="L13" s="30">
        <v>106859743.03</v>
      </c>
      <c r="N13" s="66">
        <v>10</v>
      </c>
      <c r="O13" s="123">
        <v>8</v>
      </c>
      <c r="P13" s="12"/>
    </row>
    <row r="14" spans="1:16" x14ac:dyDescent="0.2">
      <c r="A14" s="49"/>
      <c r="B14" s="205">
        <v>2004</v>
      </c>
      <c r="C14" s="29">
        <v>20849305.310000002</v>
      </c>
      <c r="D14" s="17">
        <v>1363021.1500000004</v>
      </c>
      <c r="E14" s="17">
        <v>15864538.367289074</v>
      </c>
      <c r="F14" s="17">
        <v>4532771.57</v>
      </c>
      <c r="G14" s="17">
        <v>6801356.8800000008</v>
      </c>
      <c r="H14" s="62">
        <v>28561687.967289075</v>
      </c>
      <c r="I14" s="17">
        <v>81486623.931829989</v>
      </c>
      <c r="J14" s="18">
        <v>110048311.89911906</v>
      </c>
      <c r="K14" s="19">
        <v>93608.2</v>
      </c>
      <c r="L14" s="30">
        <v>110141920.09911907</v>
      </c>
      <c r="N14" s="66">
        <v>10</v>
      </c>
      <c r="O14" s="123">
        <v>10</v>
      </c>
      <c r="P14" s="12"/>
    </row>
    <row r="15" spans="1:16" x14ac:dyDescent="0.2">
      <c r="A15" s="49"/>
      <c r="B15" s="205">
        <v>2005</v>
      </c>
      <c r="C15" s="29">
        <v>9254532.2699999996</v>
      </c>
      <c r="D15" s="17">
        <v>560619.54</v>
      </c>
      <c r="E15" s="17">
        <v>15006635.700000001</v>
      </c>
      <c r="F15" s="17">
        <v>4205638.13</v>
      </c>
      <c r="G15" s="17">
        <v>6590691.8499999996</v>
      </c>
      <c r="H15" s="62">
        <v>26363585.219999999</v>
      </c>
      <c r="I15" s="17">
        <v>87724422.819999993</v>
      </c>
      <c r="J15" s="18">
        <v>114088008.03999999</v>
      </c>
      <c r="K15" s="19">
        <v>120771.72</v>
      </c>
      <c r="L15" s="30">
        <v>114208779.75999999</v>
      </c>
      <c r="N15" s="66">
        <v>10</v>
      </c>
      <c r="O15" s="123">
        <v>10</v>
      </c>
      <c r="P15" s="12"/>
    </row>
    <row r="16" spans="1:16" x14ac:dyDescent="0.2">
      <c r="A16" s="49"/>
      <c r="B16" s="205">
        <v>2006</v>
      </c>
      <c r="C16" s="29">
        <v>4670052.3156999992</v>
      </c>
      <c r="D16" s="17">
        <v>415630.50000000006</v>
      </c>
      <c r="E16" s="17">
        <v>16673688.096816666</v>
      </c>
      <c r="F16" s="17">
        <v>7261716.5739583327</v>
      </c>
      <c r="G16" s="17">
        <v>9467473.7306583319</v>
      </c>
      <c r="H16" s="62">
        <v>33818508.901433334</v>
      </c>
      <c r="I16" s="17">
        <v>122191041.41169071</v>
      </c>
      <c r="J16" s="18">
        <v>156009550.31312406</v>
      </c>
      <c r="K16" s="19">
        <v>14008.61</v>
      </c>
      <c r="L16" s="30">
        <v>156023558.92312407</v>
      </c>
      <c r="N16" s="66">
        <v>11</v>
      </c>
      <c r="O16" s="123">
        <v>10</v>
      </c>
      <c r="P16" s="12"/>
    </row>
    <row r="17" spans="1:16" x14ac:dyDescent="0.2">
      <c r="A17" s="49"/>
      <c r="B17" s="205">
        <v>2007</v>
      </c>
      <c r="C17" s="29">
        <v>795526.80414166651</v>
      </c>
      <c r="D17" s="17">
        <v>51009.85</v>
      </c>
      <c r="E17" s="17">
        <v>14225778.12627227</v>
      </c>
      <c r="F17" s="17">
        <v>6972941.1419583336</v>
      </c>
      <c r="G17" s="17">
        <v>7985335.8811999988</v>
      </c>
      <c r="H17" s="62">
        <v>29235064.999430604</v>
      </c>
      <c r="I17" s="17">
        <v>131030876.10985833</v>
      </c>
      <c r="J17" s="18">
        <v>160265941.10928893</v>
      </c>
      <c r="K17" s="19">
        <v>159871.55000000002</v>
      </c>
      <c r="L17" s="30">
        <v>160425812.65928894</v>
      </c>
      <c r="N17" s="66">
        <v>11</v>
      </c>
      <c r="O17" s="123">
        <v>11</v>
      </c>
      <c r="P17" s="12"/>
    </row>
    <row r="18" spans="1:16" x14ac:dyDescent="0.2">
      <c r="A18" s="49"/>
      <c r="B18" s="205">
        <v>2008</v>
      </c>
      <c r="C18" s="29">
        <v>1715231.47</v>
      </c>
      <c r="D18" s="17">
        <v>116922.88315833334</v>
      </c>
      <c r="E18" s="17">
        <v>16085348.504583333</v>
      </c>
      <c r="F18" s="17">
        <v>5916471.3778666668</v>
      </c>
      <c r="G18" s="17">
        <v>8646763.8127666675</v>
      </c>
      <c r="H18" s="62">
        <v>30765506.578375001</v>
      </c>
      <c r="I18" s="17">
        <v>157257273.54545832</v>
      </c>
      <c r="J18" s="18">
        <v>188022780.12383333</v>
      </c>
      <c r="K18" s="19">
        <v>81622.53</v>
      </c>
      <c r="L18" s="30">
        <v>188104402.65383333</v>
      </c>
      <c r="N18" s="66">
        <v>11</v>
      </c>
      <c r="O18" s="123">
        <v>11</v>
      </c>
      <c r="P18" s="12"/>
    </row>
    <row r="19" spans="1:16" x14ac:dyDescent="0.2">
      <c r="A19" s="49"/>
      <c r="B19" s="205">
        <v>2009</v>
      </c>
      <c r="C19" s="29">
        <v>1281885.5799999998</v>
      </c>
      <c r="D19" s="17">
        <v>547576.77313333342</v>
      </c>
      <c r="E19" s="17">
        <v>14279154.942833334</v>
      </c>
      <c r="F19" s="17">
        <v>7097535.5083083333</v>
      </c>
      <c r="G19" s="17">
        <v>8979173.7314500008</v>
      </c>
      <c r="H19" s="62">
        <v>30903440.955724999</v>
      </c>
      <c r="I19" s="17">
        <v>154791669.68110001</v>
      </c>
      <c r="J19" s="18">
        <v>185695110.63682503</v>
      </c>
      <c r="K19" s="19">
        <v>339242.13</v>
      </c>
      <c r="L19" s="30">
        <v>186034352.76682502</v>
      </c>
      <c r="N19" s="66">
        <v>11</v>
      </c>
      <c r="O19" s="123">
        <v>11</v>
      </c>
      <c r="P19" s="12"/>
    </row>
    <row r="20" spans="1:16" x14ac:dyDescent="0.2">
      <c r="A20" s="49"/>
      <c r="B20" s="205">
        <v>2010</v>
      </c>
      <c r="C20" s="29">
        <v>992614.47</v>
      </c>
      <c r="D20" s="17">
        <v>462711.12297500001</v>
      </c>
      <c r="E20" s="17">
        <v>15440466.369758334</v>
      </c>
      <c r="F20" s="17">
        <v>8418826.9698416665</v>
      </c>
      <c r="G20" s="17">
        <v>7955218.578416666</v>
      </c>
      <c r="H20" s="62">
        <v>32277223.040991664</v>
      </c>
      <c r="I20" s="17">
        <v>161014731.79544166</v>
      </c>
      <c r="J20" s="18">
        <v>193291954.83643332</v>
      </c>
      <c r="K20" s="19">
        <v>28908.03</v>
      </c>
      <c r="L20" s="30">
        <v>193320862.86643332</v>
      </c>
      <c r="N20" s="66">
        <v>11</v>
      </c>
      <c r="O20" s="123">
        <v>11</v>
      </c>
      <c r="P20" s="12"/>
    </row>
    <row r="21" spans="1:16" x14ac:dyDescent="0.2">
      <c r="A21" s="49"/>
      <c r="B21" s="205">
        <v>2011</v>
      </c>
      <c r="C21" s="29">
        <v>1168558.17</v>
      </c>
      <c r="D21" s="17">
        <v>578479.5922666667</v>
      </c>
      <c r="E21" s="17">
        <v>14320330.701766666</v>
      </c>
      <c r="F21" s="17">
        <v>7948794.0695083328</v>
      </c>
      <c r="G21" s="17">
        <v>9682819.2044583336</v>
      </c>
      <c r="H21" s="62">
        <v>32530423.568</v>
      </c>
      <c r="I21" s="17">
        <v>149319233.99346668</v>
      </c>
      <c r="J21" s="18">
        <v>181849657.56146666</v>
      </c>
      <c r="K21" s="19">
        <v>121503.72</v>
      </c>
      <c r="L21" s="30">
        <v>181971161.28146666</v>
      </c>
      <c r="N21" s="66">
        <v>11</v>
      </c>
      <c r="O21" s="123">
        <v>11</v>
      </c>
      <c r="P21" s="12"/>
    </row>
    <row r="22" spans="1:16" x14ac:dyDescent="0.2">
      <c r="A22" s="49"/>
      <c r="B22" s="205">
        <v>2012</v>
      </c>
      <c r="C22" s="29">
        <v>2571136.2999999998</v>
      </c>
      <c r="D22" s="17">
        <v>1291229.4053583331</v>
      </c>
      <c r="E22" s="17">
        <v>11692543.760833334</v>
      </c>
      <c r="F22" s="17">
        <v>7407625.2024750002</v>
      </c>
      <c r="G22" s="17">
        <v>9955636.3074750006</v>
      </c>
      <c r="H22" s="62">
        <v>30347034.676141668</v>
      </c>
      <c r="I22" s="17">
        <v>140548082.86937502</v>
      </c>
      <c r="J22" s="18">
        <v>170895117.5455167</v>
      </c>
      <c r="K22" s="19">
        <v>154165.79999999999</v>
      </c>
      <c r="L22" s="30">
        <v>171049283.34551671</v>
      </c>
      <c r="N22" s="66">
        <v>11</v>
      </c>
      <c r="O22" s="123">
        <v>11</v>
      </c>
      <c r="P22" s="12"/>
    </row>
    <row r="23" spans="1:16" x14ac:dyDescent="0.2">
      <c r="A23" s="49"/>
      <c r="B23" s="205">
        <v>2013</v>
      </c>
      <c r="C23" s="29">
        <v>1564538.74</v>
      </c>
      <c r="D23" s="17">
        <v>949931.27199999988</v>
      </c>
      <c r="E23" s="17">
        <v>7246540.3408999993</v>
      </c>
      <c r="F23" s="17">
        <v>3020958.9722999996</v>
      </c>
      <c r="G23" s="17">
        <v>4605022.9856583336</v>
      </c>
      <c r="H23" s="62">
        <v>15822453.570858333</v>
      </c>
      <c r="I23" s="17">
        <v>102211149.43173334</v>
      </c>
      <c r="J23" s="18">
        <v>118033603.00259167</v>
      </c>
      <c r="K23" s="19">
        <v>172970.04</v>
      </c>
      <c r="L23" s="30">
        <v>118206573.04259168</v>
      </c>
      <c r="N23" s="66">
        <v>11</v>
      </c>
      <c r="O23" s="123">
        <v>11</v>
      </c>
      <c r="P23" s="12"/>
    </row>
    <row r="24" spans="1:16" x14ac:dyDescent="0.2">
      <c r="A24" s="49"/>
      <c r="B24" s="205">
        <v>2014</v>
      </c>
      <c r="C24" s="29">
        <v>589757.63</v>
      </c>
      <c r="D24" s="17">
        <v>567303.34533333324</v>
      </c>
      <c r="E24" s="17">
        <v>2575036.7589166667</v>
      </c>
      <c r="F24" s="17">
        <v>2556899.205008334</v>
      </c>
      <c r="G24" s="17">
        <v>1439515.3762416663</v>
      </c>
      <c r="H24" s="62">
        <v>7138754.6855000006</v>
      </c>
      <c r="I24" s="17">
        <v>54957448.117600001</v>
      </c>
      <c r="J24" s="18">
        <v>62096202.803100005</v>
      </c>
      <c r="K24" s="19">
        <v>195941.27</v>
      </c>
      <c r="L24" s="30">
        <v>62292144.073100008</v>
      </c>
      <c r="N24" s="66">
        <v>11</v>
      </c>
      <c r="O24" s="123">
        <v>11</v>
      </c>
      <c r="P24" s="12"/>
    </row>
    <row r="25" spans="1:16" x14ac:dyDescent="0.2">
      <c r="A25" s="49"/>
      <c r="B25" s="206">
        <v>2015</v>
      </c>
      <c r="C25" s="29">
        <v>68134.790000000008</v>
      </c>
      <c r="D25" s="17">
        <v>99645.49</v>
      </c>
      <c r="E25" s="17">
        <v>473058.11723333341</v>
      </c>
      <c r="F25" s="17">
        <v>241139.89</v>
      </c>
      <c r="G25" s="17">
        <v>306109.77807499998</v>
      </c>
      <c r="H25" s="62">
        <v>1119953.2753083333</v>
      </c>
      <c r="I25" s="17">
        <v>13205179.27785</v>
      </c>
      <c r="J25" s="18">
        <v>14325132.553158334</v>
      </c>
      <c r="K25" s="19">
        <v>5226.8799999999992</v>
      </c>
      <c r="L25" s="30">
        <v>14330359.433158334</v>
      </c>
      <c r="N25" s="67">
        <v>11</v>
      </c>
      <c r="O25" s="124">
        <v>11</v>
      </c>
      <c r="P25" s="12"/>
    </row>
    <row r="26" spans="1:16" x14ac:dyDescent="0.2">
      <c r="A26" s="49"/>
      <c r="B26" s="206" t="s">
        <v>6</v>
      </c>
      <c r="C26" s="31">
        <f t="shared" ref="C26:L26" si="0">SUM(C6:C25)</f>
        <v>125210947.10781619</v>
      </c>
      <c r="D26" s="64">
        <f t="shared" si="0"/>
        <v>13858849.484224999</v>
      </c>
      <c r="E26" s="32">
        <f t="shared" si="0"/>
        <v>236936336.1880495</v>
      </c>
      <c r="F26" s="32">
        <f t="shared" si="0"/>
        <v>79763156.574159339</v>
      </c>
      <c r="G26" s="32">
        <f t="shared" si="0"/>
        <v>93851291.556399986</v>
      </c>
      <c r="H26" s="31">
        <f t="shared" si="0"/>
        <v>424409633.80283386</v>
      </c>
      <c r="I26" s="32">
        <f t="shared" si="0"/>
        <v>1692417083.0854039</v>
      </c>
      <c r="J26" s="64">
        <f t="shared" si="0"/>
        <v>2116826716.8882382</v>
      </c>
      <c r="K26" s="65">
        <f t="shared" si="0"/>
        <v>64227606.608540013</v>
      </c>
      <c r="L26" s="65">
        <f t="shared" si="0"/>
        <v>2181054323.496778</v>
      </c>
      <c r="N26" s="12"/>
      <c r="O26" s="12"/>
      <c r="P26" s="12"/>
    </row>
    <row r="27" spans="1:16" x14ac:dyDescent="0.2">
      <c r="A27" s="49"/>
      <c r="N27" s="12"/>
      <c r="O27" s="12"/>
      <c r="P27" s="12"/>
    </row>
    <row r="28" spans="1:16" x14ac:dyDescent="0.2">
      <c r="A28" s="49"/>
    </row>
    <row r="29" spans="1:16" x14ac:dyDescent="0.2"/>
    <row r="30" spans="1:16" x14ac:dyDescent="0.2">
      <c r="B30" s="80" t="s">
        <v>12</v>
      </c>
      <c r="J30" s="207"/>
      <c r="L30" s="207"/>
    </row>
    <row r="31" spans="1:16" x14ac:dyDescent="0.2">
      <c r="B31" s="81" t="s">
        <v>84</v>
      </c>
      <c r="J31" s="207"/>
      <c r="L31" s="207"/>
    </row>
    <row r="32" spans="1:16" x14ac:dyDescent="0.2">
      <c r="B32" s="81" t="s">
        <v>14</v>
      </c>
      <c r="J32" s="207"/>
      <c r="L32" s="207"/>
    </row>
    <row r="33" spans="2:12" x14ac:dyDescent="0.2">
      <c r="B33" s="81" t="s">
        <v>28</v>
      </c>
      <c r="J33" s="208"/>
      <c r="L33" s="207"/>
    </row>
    <row r="34" spans="2:12" x14ac:dyDescent="0.2">
      <c r="B34" s="81" t="s">
        <v>21</v>
      </c>
    </row>
    <row r="35" spans="2:12" x14ac:dyDescent="0.2"/>
    <row r="36" spans="2:12" hidden="1" x14ac:dyDescent="0.2"/>
    <row r="37" spans="2:12" hidden="1" x14ac:dyDescent="0.2"/>
    <row r="38" spans="2:12" hidden="1" x14ac:dyDescent="0.2"/>
    <row r="39" spans="2:12" hidden="1" x14ac:dyDescent="0.2"/>
    <row r="40" spans="2:12" hidden="1" x14ac:dyDescent="0.2"/>
    <row r="41" spans="2:12" hidden="1" x14ac:dyDescent="0.2"/>
    <row r="42" spans="2:12" hidden="1" x14ac:dyDescent="0.2"/>
    <row r="43" spans="2:12" hidden="1" x14ac:dyDescent="0.2"/>
    <row r="44" spans="2:12" hidden="1"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7.7109375" style="12" bestFit="1" customWidth="1"/>
    <col min="10" max="10" width="17.28515625" style="49" customWidth="1"/>
    <col min="11" max="11" width="16.7109375" style="12" customWidth="1"/>
    <col min="12" max="12" width="17.7109375" style="49" bestFit="1" customWidth="1"/>
    <col min="13" max="13" width="3.85546875" style="183" customWidth="1"/>
    <col min="14" max="14" width="16.7109375" style="12" customWidth="1"/>
    <col min="15" max="15" width="17.85546875" style="12" customWidth="1"/>
    <col min="16" max="16" width="9.140625" style="12" customWidth="1"/>
    <col min="17" max="16384" width="0" style="12" hidden="1"/>
  </cols>
  <sheetData>
    <row r="1" spans="1:16" customFormat="1" ht="15.75" x14ac:dyDescent="0.25">
      <c r="A1" s="106" t="s">
        <v>155</v>
      </c>
      <c r="B1" s="15"/>
      <c r="J1" s="6"/>
      <c r="L1" s="6"/>
      <c r="M1" s="70"/>
    </row>
    <row r="2" spans="1:16" customFormat="1" x14ac:dyDescent="0.2">
      <c r="A2" s="68"/>
      <c r="J2" s="6"/>
      <c r="L2" s="6"/>
    </row>
    <row r="3" spans="1:16" customFormat="1" x14ac:dyDescent="0.2">
      <c r="A3" s="68"/>
      <c r="J3" s="6"/>
      <c r="L3" s="6"/>
    </row>
    <row r="4" spans="1:16" customFormat="1" ht="15" x14ac:dyDescent="0.25">
      <c r="B4" s="253" t="s">
        <v>30</v>
      </c>
      <c r="C4" s="254"/>
      <c r="D4" s="254"/>
      <c r="E4" s="254"/>
      <c r="F4" s="254"/>
      <c r="G4" s="254"/>
      <c r="H4" s="254"/>
      <c r="I4" s="254"/>
      <c r="J4" s="254"/>
      <c r="K4" s="254"/>
      <c r="L4" s="255"/>
      <c r="M4" s="70"/>
    </row>
    <row r="5" spans="1:16" s="70" customFormat="1" ht="45" x14ac:dyDescent="0.25">
      <c r="A5" s="6"/>
      <c r="B5" s="72" t="s">
        <v>0</v>
      </c>
      <c r="C5" s="72" t="s">
        <v>1</v>
      </c>
      <c r="D5" s="73" t="s">
        <v>31</v>
      </c>
      <c r="E5" s="73" t="s">
        <v>2</v>
      </c>
      <c r="F5" s="73" t="s">
        <v>3</v>
      </c>
      <c r="G5" s="73" t="s">
        <v>7</v>
      </c>
      <c r="H5" s="72" t="s">
        <v>5</v>
      </c>
      <c r="I5" s="73" t="s">
        <v>4</v>
      </c>
      <c r="J5" s="74" t="s">
        <v>8</v>
      </c>
      <c r="K5" s="75" t="s">
        <v>9</v>
      </c>
      <c r="L5" s="76" t="s">
        <v>6</v>
      </c>
      <c r="N5" s="121" t="s">
        <v>167</v>
      </c>
      <c r="O5" s="77" t="s">
        <v>80</v>
      </c>
      <c r="P5"/>
    </row>
    <row r="6" spans="1:16" x14ac:dyDescent="0.2">
      <c r="A6" s="49"/>
      <c r="B6" s="180">
        <v>1996</v>
      </c>
      <c r="C6" s="29">
        <v>653624.09</v>
      </c>
      <c r="D6" s="17">
        <v>203121.93999999997</v>
      </c>
      <c r="E6" s="17">
        <v>6620196.5800000001</v>
      </c>
      <c r="F6" s="17">
        <v>318374.26</v>
      </c>
      <c r="G6" s="17">
        <v>0</v>
      </c>
      <c r="H6" s="62">
        <v>7141692.7800000003</v>
      </c>
      <c r="I6" s="17">
        <v>5695096.7299999995</v>
      </c>
      <c r="J6" s="63">
        <v>12836789.51</v>
      </c>
      <c r="K6" s="19">
        <v>12559473.18854</v>
      </c>
      <c r="L6" s="30">
        <v>25396262.698540002</v>
      </c>
      <c r="N6" s="66">
        <v>9</v>
      </c>
      <c r="O6" s="122">
        <v>4</v>
      </c>
    </row>
    <row r="7" spans="1:16" x14ac:dyDescent="0.2">
      <c r="A7" s="49"/>
      <c r="B7" s="180">
        <v>1997</v>
      </c>
      <c r="C7" s="29">
        <v>1250164.1499999999</v>
      </c>
      <c r="D7" s="17">
        <v>38749.909999999996</v>
      </c>
      <c r="E7" s="17">
        <v>8586080.8000000007</v>
      </c>
      <c r="F7" s="17">
        <v>180877.9</v>
      </c>
      <c r="G7" s="17">
        <v>57842.27</v>
      </c>
      <c r="H7" s="62">
        <v>8863550.8800000008</v>
      </c>
      <c r="I7" s="17">
        <v>8321329.5999999996</v>
      </c>
      <c r="J7" s="18">
        <v>17184880.48</v>
      </c>
      <c r="K7" s="19">
        <v>15496066.669999994</v>
      </c>
      <c r="L7" s="30">
        <v>32680947.149999995</v>
      </c>
      <c r="N7" s="66">
        <v>9</v>
      </c>
      <c r="O7" s="123">
        <v>4</v>
      </c>
    </row>
    <row r="8" spans="1:16" x14ac:dyDescent="0.2">
      <c r="A8" s="49"/>
      <c r="B8" s="180">
        <v>1998</v>
      </c>
      <c r="C8" s="29">
        <v>1450548.6500000001</v>
      </c>
      <c r="D8" s="17">
        <v>185222.78</v>
      </c>
      <c r="E8" s="17">
        <v>6433003.8600000003</v>
      </c>
      <c r="F8" s="17">
        <v>773577.5</v>
      </c>
      <c r="G8" s="17">
        <v>0</v>
      </c>
      <c r="H8" s="62">
        <v>7391804.1400000006</v>
      </c>
      <c r="I8" s="17">
        <v>9993864.1099999994</v>
      </c>
      <c r="J8" s="18">
        <v>17385668.25</v>
      </c>
      <c r="K8" s="19">
        <v>16472019.540000003</v>
      </c>
      <c r="L8" s="30">
        <v>33857687.790000007</v>
      </c>
      <c r="N8" s="66">
        <v>9</v>
      </c>
      <c r="O8" s="123">
        <v>4</v>
      </c>
    </row>
    <row r="9" spans="1:16" x14ac:dyDescent="0.2">
      <c r="A9" s="49"/>
      <c r="B9" s="180">
        <v>1999</v>
      </c>
      <c r="C9" s="29">
        <v>1535874.97</v>
      </c>
      <c r="D9" s="17">
        <v>375329.60999999993</v>
      </c>
      <c r="E9" s="17">
        <v>5255072.0833088374</v>
      </c>
      <c r="F9" s="17">
        <v>709480.72</v>
      </c>
      <c r="G9" s="17">
        <v>71475.92</v>
      </c>
      <c r="H9" s="62">
        <v>6411358.3333088374</v>
      </c>
      <c r="I9" s="17">
        <v>11211424.489999998</v>
      </c>
      <c r="J9" s="18">
        <v>17622782.823308837</v>
      </c>
      <c r="K9" s="19">
        <v>19351117.399999995</v>
      </c>
      <c r="L9" s="30">
        <v>36973900.223308831</v>
      </c>
      <c r="N9" s="66">
        <v>10</v>
      </c>
      <c r="O9" s="123">
        <v>4</v>
      </c>
    </row>
    <row r="10" spans="1:16" x14ac:dyDescent="0.2">
      <c r="A10" s="49"/>
      <c r="B10" s="180">
        <v>2000</v>
      </c>
      <c r="C10" s="29">
        <v>2258585.54</v>
      </c>
      <c r="D10" s="17">
        <v>227544.29</v>
      </c>
      <c r="E10" s="17">
        <v>6156780.2244652873</v>
      </c>
      <c r="F10" s="17">
        <v>917216.27999999991</v>
      </c>
      <c r="G10" s="17">
        <v>296753.11</v>
      </c>
      <c r="H10" s="62">
        <v>7598293.9044652879</v>
      </c>
      <c r="I10" s="17">
        <v>15684626.140000001</v>
      </c>
      <c r="J10" s="18">
        <v>23282920.044465289</v>
      </c>
      <c r="K10" s="19">
        <v>19839517.430000003</v>
      </c>
      <c r="L10" s="30">
        <v>43122437.474465296</v>
      </c>
      <c r="N10" s="66">
        <v>10</v>
      </c>
      <c r="O10" s="123">
        <v>6</v>
      </c>
    </row>
    <row r="11" spans="1:16" x14ac:dyDescent="0.2">
      <c r="A11" s="49"/>
      <c r="B11" s="180">
        <v>2001</v>
      </c>
      <c r="C11" s="29">
        <v>1635972.3154028207</v>
      </c>
      <c r="D11" s="17">
        <v>532321.06999999995</v>
      </c>
      <c r="E11" s="17">
        <v>3970022.6460402682</v>
      </c>
      <c r="F11" s="17">
        <v>275876.11000000004</v>
      </c>
      <c r="G11" s="17">
        <v>220861.19999999998</v>
      </c>
      <c r="H11" s="62">
        <v>4999081.0260402691</v>
      </c>
      <c r="I11" s="17">
        <v>13071880.360000001</v>
      </c>
      <c r="J11" s="18">
        <v>18070961.38604027</v>
      </c>
      <c r="K11" s="19">
        <v>17924650.43</v>
      </c>
      <c r="L11" s="30">
        <v>35995611.81604027</v>
      </c>
      <c r="N11" s="66">
        <v>10</v>
      </c>
      <c r="O11" s="123">
        <v>6</v>
      </c>
    </row>
    <row r="12" spans="1:16" x14ac:dyDescent="0.2">
      <c r="A12" s="49"/>
      <c r="B12" s="180">
        <v>2002</v>
      </c>
      <c r="C12" s="29">
        <v>5754600.3200000003</v>
      </c>
      <c r="D12" s="17">
        <v>523225.87</v>
      </c>
      <c r="E12" s="17">
        <v>7651652.2299999995</v>
      </c>
      <c r="F12" s="17">
        <v>882259.83</v>
      </c>
      <c r="G12" s="17">
        <v>295037.11</v>
      </c>
      <c r="H12" s="62">
        <v>9352175.0399999991</v>
      </c>
      <c r="I12" s="17">
        <v>23401809.299999997</v>
      </c>
      <c r="J12" s="18">
        <v>32753984.339999996</v>
      </c>
      <c r="K12" s="19">
        <v>17607493.809999999</v>
      </c>
      <c r="L12" s="30">
        <v>50361478.149999991</v>
      </c>
      <c r="N12" s="66">
        <v>11</v>
      </c>
      <c r="O12" s="123">
        <v>6</v>
      </c>
    </row>
    <row r="13" spans="1:16" x14ac:dyDescent="0.2">
      <c r="A13" s="49"/>
      <c r="B13" s="180">
        <v>2003</v>
      </c>
      <c r="C13" s="29">
        <v>9663779.3437884059</v>
      </c>
      <c r="D13" s="17">
        <v>944726.98999999987</v>
      </c>
      <c r="E13" s="17">
        <v>13949236.348447641</v>
      </c>
      <c r="F13" s="17">
        <v>1302907.2800000003</v>
      </c>
      <c r="G13" s="17">
        <v>651057.62</v>
      </c>
      <c r="H13" s="62">
        <v>16847928.238447644</v>
      </c>
      <c r="I13" s="17">
        <v>25990191.970000003</v>
      </c>
      <c r="J13" s="18">
        <v>42838120.20844765</v>
      </c>
      <c r="K13" s="19">
        <v>8910370.5877215173</v>
      </c>
      <c r="L13" s="30">
        <v>51748490.796169169</v>
      </c>
      <c r="N13" s="66">
        <v>11</v>
      </c>
      <c r="O13" s="123">
        <v>9</v>
      </c>
    </row>
    <row r="14" spans="1:16" x14ac:dyDescent="0.2">
      <c r="A14" s="49"/>
      <c r="B14" s="180">
        <v>2004</v>
      </c>
      <c r="C14" s="29">
        <v>19015681.479494408</v>
      </c>
      <c r="D14" s="17">
        <v>894644.84000000008</v>
      </c>
      <c r="E14" s="17">
        <v>13883511.038564023</v>
      </c>
      <c r="F14" s="17">
        <v>1356140.0199999998</v>
      </c>
      <c r="G14" s="17">
        <v>1956508.8599999999</v>
      </c>
      <c r="H14" s="62">
        <v>18090804.758564021</v>
      </c>
      <c r="I14" s="17">
        <v>56009941.68</v>
      </c>
      <c r="J14" s="18">
        <v>74100746.438564017</v>
      </c>
      <c r="K14" s="19">
        <v>10065936.460000005</v>
      </c>
      <c r="L14" s="30">
        <v>84166682.898564026</v>
      </c>
      <c r="N14" s="66">
        <v>11</v>
      </c>
      <c r="O14" s="123">
        <v>11</v>
      </c>
    </row>
    <row r="15" spans="1:16" x14ac:dyDescent="0.2">
      <c r="A15" s="49"/>
      <c r="B15" s="180">
        <v>2005</v>
      </c>
      <c r="C15" s="29">
        <v>15912386.720000003</v>
      </c>
      <c r="D15" s="17">
        <v>2064274.6300000008</v>
      </c>
      <c r="E15" s="17">
        <v>10742112.565746985</v>
      </c>
      <c r="F15" s="17">
        <v>1824248.8399999999</v>
      </c>
      <c r="G15" s="17">
        <v>2452717.2400000002</v>
      </c>
      <c r="H15" s="62">
        <v>17083353.275746986</v>
      </c>
      <c r="I15" s="17">
        <v>48025995.789999999</v>
      </c>
      <c r="J15" s="18">
        <v>65109349.065746985</v>
      </c>
      <c r="K15" s="19">
        <v>8959368.6900000032</v>
      </c>
      <c r="L15" s="30">
        <v>74068717.75574699</v>
      </c>
      <c r="N15" s="66">
        <v>11</v>
      </c>
      <c r="O15" s="123">
        <v>11</v>
      </c>
    </row>
    <row r="16" spans="1:16" x14ac:dyDescent="0.2">
      <c r="A16" s="49"/>
      <c r="B16" s="180">
        <v>2006</v>
      </c>
      <c r="C16" s="29">
        <v>10921529.469999999</v>
      </c>
      <c r="D16" s="17">
        <v>1337919.0400000003</v>
      </c>
      <c r="E16" s="17">
        <v>8719068.8399999999</v>
      </c>
      <c r="F16" s="17">
        <v>873061.56293434347</v>
      </c>
      <c r="G16" s="17">
        <v>2672269.56</v>
      </c>
      <c r="H16" s="62">
        <v>13602319.002934344</v>
      </c>
      <c r="I16" s="17">
        <v>57941788.289999992</v>
      </c>
      <c r="J16" s="18">
        <v>71544107.292934328</v>
      </c>
      <c r="K16" s="19">
        <v>4000127.1500000008</v>
      </c>
      <c r="L16" s="30">
        <v>75544234.442934334</v>
      </c>
      <c r="N16" s="66">
        <v>11</v>
      </c>
      <c r="O16" s="123">
        <v>11</v>
      </c>
    </row>
    <row r="17" spans="1:15" x14ac:dyDescent="0.2">
      <c r="A17" s="49"/>
      <c r="B17" s="180">
        <v>2007</v>
      </c>
      <c r="C17" s="29">
        <v>24037747.377516665</v>
      </c>
      <c r="D17" s="17">
        <v>914123.2699999999</v>
      </c>
      <c r="E17" s="17">
        <v>14942353.447194118</v>
      </c>
      <c r="F17" s="17">
        <v>4501916.9284999995</v>
      </c>
      <c r="G17" s="17">
        <v>4838469.6239666669</v>
      </c>
      <c r="H17" s="62">
        <v>25196863.269660786</v>
      </c>
      <c r="I17" s="17">
        <v>97109790.376724973</v>
      </c>
      <c r="J17" s="18">
        <v>122306653.64638576</v>
      </c>
      <c r="K17" s="19">
        <v>3280400.9300000006</v>
      </c>
      <c r="L17" s="30">
        <v>125587054.57638577</v>
      </c>
      <c r="N17" s="66">
        <v>12</v>
      </c>
      <c r="O17" s="123">
        <v>12</v>
      </c>
    </row>
    <row r="18" spans="1:15" x14ac:dyDescent="0.2">
      <c r="A18" s="49"/>
      <c r="B18" s="180">
        <v>2008</v>
      </c>
      <c r="C18" s="29">
        <v>7497680.8130999999</v>
      </c>
      <c r="D18" s="17">
        <v>566444.53</v>
      </c>
      <c r="E18" s="17">
        <v>17088978.952950001</v>
      </c>
      <c r="F18" s="17">
        <v>5280820.5527666677</v>
      </c>
      <c r="G18" s="17">
        <v>7708751.5169000002</v>
      </c>
      <c r="H18" s="62">
        <v>30644995.552616667</v>
      </c>
      <c r="I18" s="17">
        <v>132701586.92212501</v>
      </c>
      <c r="J18" s="18">
        <v>163346582.47474167</v>
      </c>
      <c r="K18" s="19">
        <v>1990241.0000000002</v>
      </c>
      <c r="L18" s="30">
        <v>165336823.47474167</v>
      </c>
      <c r="N18" s="66">
        <v>12</v>
      </c>
      <c r="O18" s="123">
        <v>12</v>
      </c>
    </row>
    <row r="19" spans="1:15" x14ac:dyDescent="0.2">
      <c r="A19" s="49"/>
      <c r="B19" s="180">
        <v>2009</v>
      </c>
      <c r="C19" s="29">
        <v>10329292.371091664</v>
      </c>
      <c r="D19" s="17">
        <v>169443.59</v>
      </c>
      <c r="E19" s="17">
        <v>24776354.281867687</v>
      </c>
      <c r="F19" s="17">
        <v>7400023.3755666688</v>
      </c>
      <c r="G19" s="17">
        <v>8893992.987708332</v>
      </c>
      <c r="H19" s="62">
        <v>41239814.235142685</v>
      </c>
      <c r="I19" s="17">
        <v>154037474.19137499</v>
      </c>
      <c r="J19" s="18">
        <v>195277288.42651767</v>
      </c>
      <c r="K19" s="19">
        <v>1142737.2400000002</v>
      </c>
      <c r="L19" s="30">
        <v>196420025.66651767</v>
      </c>
      <c r="N19" s="66">
        <v>12</v>
      </c>
      <c r="O19" s="123">
        <v>12</v>
      </c>
    </row>
    <row r="20" spans="1:15" x14ac:dyDescent="0.2">
      <c r="A20" s="49"/>
      <c r="B20" s="180">
        <v>2010</v>
      </c>
      <c r="C20" s="29">
        <v>1458351.6968166668</v>
      </c>
      <c r="D20" s="17">
        <v>92915.37000000001</v>
      </c>
      <c r="E20" s="17">
        <v>16772547.517133331</v>
      </c>
      <c r="F20" s="17">
        <v>5045965.1020250004</v>
      </c>
      <c r="G20" s="17">
        <v>9055823.3170666657</v>
      </c>
      <c r="H20" s="62">
        <v>30967251.306224998</v>
      </c>
      <c r="I20" s="17">
        <v>137776251.48654166</v>
      </c>
      <c r="J20" s="18">
        <v>168743502.79276666</v>
      </c>
      <c r="K20" s="19">
        <v>1118881.4400000002</v>
      </c>
      <c r="L20" s="30">
        <v>169862384.23276666</v>
      </c>
      <c r="N20" s="66">
        <v>12</v>
      </c>
      <c r="O20" s="123">
        <v>12</v>
      </c>
    </row>
    <row r="21" spans="1:15" x14ac:dyDescent="0.2">
      <c r="A21" s="49"/>
      <c r="B21" s="180">
        <v>2011</v>
      </c>
      <c r="C21" s="29">
        <v>839497.74</v>
      </c>
      <c r="D21" s="17">
        <v>117470.90188333332</v>
      </c>
      <c r="E21" s="17">
        <v>17987585.776925001</v>
      </c>
      <c r="F21" s="17">
        <v>9724451.4780083336</v>
      </c>
      <c r="G21" s="17">
        <v>9344936.7241083346</v>
      </c>
      <c r="H21" s="62">
        <v>37174444.880925</v>
      </c>
      <c r="I21" s="17">
        <v>144685372.59506667</v>
      </c>
      <c r="J21" s="18">
        <v>181859817.47599167</v>
      </c>
      <c r="K21" s="19">
        <v>357990.06</v>
      </c>
      <c r="L21" s="30">
        <v>182217807.53599167</v>
      </c>
      <c r="N21" s="66">
        <v>12</v>
      </c>
      <c r="O21" s="123">
        <v>12</v>
      </c>
    </row>
    <row r="22" spans="1:15" x14ac:dyDescent="0.2">
      <c r="A22" s="49"/>
      <c r="B22" s="180">
        <v>2012</v>
      </c>
      <c r="C22" s="29">
        <v>781786.55999999982</v>
      </c>
      <c r="D22" s="17">
        <v>410395.93692499999</v>
      </c>
      <c r="E22" s="17">
        <v>18155119.591341667</v>
      </c>
      <c r="F22" s="17">
        <v>7926342.8931166641</v>
      </c>
      <c r="G22" s="17">
        <v>8111273.605849999</v>
      </c>
      <c r="H22" s="62">
        <v>34603132.027233332</v>
      </c>
      <c r="I22" s="17">
        <v>180556741.16274163</v>
      </c>
      <c r="J22" s="18">
        <v>215159873.18997496</v>
      </c>
      <c r="K22" s="19">
        <v>834449.40999999992</v>
      </c>
      <c r="L22" s="30">
        <v>215994322.59997496</v>
      </c>
      <c r="N22" s="66">
        <v>12</v>
      </c>
      <c r="O22" s="123">
        <v>12</v>
      </c>
    </row>
    <row r="23" spans="1:15" x14ac:dyDescent="0.2">
      <c r="A23" s="49"/>
      <c r="B23" s="180">
        <v>2013</v>
      </c>
      <c r="C23" s="29">
        <v>5590351.9500000002</v>
      </c>
      <c r="D23" s="17">
        <v>1112199.0290583335</v>
      </c>
      <c r="E23" s="17">
        <v>15688788.792658335</v>
      </c>
      <c r="F23" s="17">
        <v>9472725.691949999</v>
      </c>
      <c r="G23" s="17">
        <v>10434745.090883331</v>
      </c>
      <c r="H23" s="62">
        <v>36708458.604549997</v>
      </c>
      <c r="I23" s="17">
        <v>169475499.07769668</v>
      </c>
      <c r="J23" s="18">
        <v>206183957.68224669</v>
      </c>
      <c r="K23" s="19">
        <v>3018650.5700000003</v>
      </c>
      <c r="L23" s="30">
        <v>209202608.25224668</v>
      </c>
      <c r="N23" s="66">
        <v>12</v>
      </c>
      <c r="O23" s="123">
        <v>12</v>
      </c>
    </row>
    <row r="24" spans="1:15" x14ac:dyDescent="0.2">
      <c r="A24" s="49"/>
      <c r="B24" s="180">
        <v>2014</v>
      </c>
      <c r="C24" s="29">
        <v>4575790.8500000006</v>
      </c>
      <c r="D24" s="17">
        <v>1595298.8846166669</v>
      </c>
      <c r="E24" s="17">
        <v>18657767.951116666</v>
      </c>
      <c r="F24" s="17">
        <v>9105041.2681666669</v>
      </c>
      <c r="G24" s="17">
        <v>10746793.605733335</v>
      </c>
      <c r="H24" s="62">
        <v>40104901.709633335</v>
      </c>
      <c r="I24" s="17">
        <v>176954029.10444909</v>
      </c>
      <c r="J24" s="18">
        <v>217058930.81408244</v>
      </c>
      <c r="K24" s="19">
        <v>171344.93000000002</v>
      </c>
      <c r="L24" s="30">
        <v>217230275.74408245</v>
      </c>
      <c r="N24" s="66">
        <v>12</v>
      </c>
      <c r="O24" s="123">
        <v>12</v>
      </c>
    </row>
    <row r="25" spans="1:15" x14ac:dyDescent="0.2">
      <c r="A25" s="49"/>
      <c r="B25" s="181">
        <v>2015</v>
      </c>
      <c r="C25" s="29">
        <v>4645054.4792888965</v>
      </c>
      <c r="D25" s="17">
        <v>1711477.1230583333</v>
      </c>
      <c r="E25" s="17">
        <v>23221648.160289638</v>
      </c>
      <c r="F25" s="17">
        <v>12004187.471124999</v>
      </c>
      <c r="G25" s="17">
        <v>12380158.804183332</v>
      </c>
      <c r="H25" s="62">
        <v>49317471.558656305</v>
      </c>
      <c r="I25" s="17">
        <v>208200358.17868334</v>
      </c>
      <c r="J25" s="18">
        <v>257517829.73733965</v>
      </c>
      <c r="K25" s="19">
        <v>468451.5</v>
      </c>
      <c r="L25" s="30">
        <v>257986281.23733965</v>
      </c>
      <c r="N25" s="67">
        <v>12</v>
      </c>
      <c r="O25" s="124">
        <v>12</v>
      </c>
    </row>
    <row r="26" spans="1:15" x14ac:dyDescent="0.2">
      <c r="A26" s="49"/>
      <c r="B26" s="182" t="s">
        <v>6</v>
      </c>
      <c r="C26" s="31">
        <f t="shared" ref="C26:L26" si="0">SUM(C6:C25)</f>
        <v>129808300.88649951</v>
      </c>
      <c r="D26" s="64">
        <f t="shared" si="0"/>
        <v>14016849.605541667</v>
      </c>
      <c r="E26" s="32">
        <f t="shared" si="0"/>
        <v>259257881.6880495</v>
      </c>
      <c r="F26" s="32">
        <f t="shared" si="0"/>
        <v>79875495.064159364</v>
      </c>
      <c r="G26" s="32">
        <f t="shared" si="0"/>
        <v>90189468.1664</v>
      </c>
      <c r="H26" s="31">
        <f t="shared" si="0"/>
        <v>443339694.52415061</v>
      </c>
      <c r="I26" s="32">
        <f t="shared" si="0"/>
        <v>1676845051.5554039</v>
      </c>
      <c r="J26" s="64">
        <f t="shared" si="0"/>
        <v>2120184746.0795546</v>
      </c>
      <c r="K26" s="65">
        <f t="shared" si="0"/>
        <v>163569288.43626153</v>
      </c>
      <c r="L26" s="65">
        <f t="shared" si="0"/>
        <v>2283754034.5158157</v>
      </c>
    </row>
    <row r="27" spans="1:15" x14ac:dyDescent="0.2">
      <c r="A27" s="49"/>
      <c r="C27" s="33"/>
      <c r="D27" s="33"/>
      <c r="E27" s="33"/>
      <c r="F27" s="33"/>
      <c r="G27" s="33"/>
      <c r="H27" s="33"/>
      <c r="I27" s="33"/>
      <c r="J27" s="33"/>
      <c r="K27" s="33"/>
      <c r="L27" s="33"/>
    </row>
    <row r="28" spans="1:15" x14ac:dyDescent="0.2">
      <c r="A28" s="49"/>
      <c r="C28" s="184"/>
      <c r="D28" s="184"/>
      <c r="E28" s="184"/>
      <c r="F28" s="184"/>
      <c r="G28" s="184"/>
      <c r="H28" s="184"/>
      <c r="I28" s="184"/>
      <c r="J28" s="184"/>
      <c r="K28" s="184"/>
      <c r="L28" s="184"/>
    </row>
    <row r="29" spans="1:15" x14ac:dyDescent="0.2">
      <c r="B29" s="203"/>
      <c r="C29" s="204"/>
      <c r="D29" s="204"/>
      <c r="E29" s="204"/>
      <c r="F29" s="204"/>
      <c r="G29" s="204"/>
      <c r="H29" s="204"/>
      <c r="I29" s="204"/>
      <c r="J29" s="17"/>
      <c r="K29" s="204"/>
      <c r="L29" s="8"/>
    </row>
    <row r="30" spans="1:15" x14ac:dyDescent="0.2">
      <c r="B30" s="5" t="s">
        <v>12</v>
      </c>
    </row>
    <row r="31" spans="1:15" x14ac:dyDescent="0.2">
      <c r="B31" s="4" t="s">
        <v>25</v>
      </c>
    </row>
    <row r="32" spans="1:15" x14ac:dyDescent="0.2">
      <c r="B32" s="4" t="s">
        <v>14</v>
      </c>
    </row>
    <row r="33" spans="2:2" x14ac:dyDescent="0.2">
      <c r="B33" s="4" t="s">
        <v>28</v>
      </c>
    </row>
    <row r="34" spans="2:2" x14ac:dyDescent="0.2">
      <c r="B34" s="4"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2" width="21.7109375" style="12" customWidth="1"/>
    <col min="3" max="12" width="16.7109375" style="12" customWidth="1"/>
    <col min="13" max="13" width="3.85546875" style="183"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106" t="s">
        <v>156</v>
      </c>
      <c r="B1" s="15"/>
      <c r="M1" s="70"/>
    </row>
    <row r="2" spans="1:15" customFormat="1" x14ac:dyDescent="0.2">
      <c r="A2" s="68"/>
    </row>
    <row r="3" spans="1:15" customFormat="1" x14ac:dyDescent="0.2">
      <c r="A3" s="68"/>
    </row>
    <row r="4" spans="1:15" customFormat="1" ht="15" x14ac:dyDescent="0.25">
      <c r="B4" s="253" t="s">
        <v>11</v>
      </c>
      <c r="C4" s="254"/>
      <c r="D4" s="254"/>
      <c r="E4" s="254"/>
      <c r="F4" s="254"/>
      <c r="G4" s="254"/>
      <c r="H4" s="254"/>
      <c r="I4" s="254"/>
      <c r="J4" s="254"/>
      <c r="K4" s="254"/>
      <c r="L4" s="255"/>
      <c r="M4" s="70"/>
    </row>
    <row r="5" spans="1:15" customFormat="1" ht="43.35" customHeight="1" x14ac:dyDescent="0.25">
      <c r="A5" s="6"/>
      <c r="B5" s="1" t="s">
        <v>0</v>
      </c>
      <c r="C5" s="1" t="s">
        <v>1</v>
      </c>
      <c r="D5" s="2" t="s">
        <v>31</v>
      </c>
      <c r="E5" s="2" t="s">
        <v>2</v>
      </c>
      <c r="F5" s="2" t="s">
        <v>3</v>
      </c>
      <c r="G5" s="2" t="s">
        <v>7</v>
      </c>
      <c r="H5" s="16" t="s">
        <v>5</v>
      </c>
      <c r="I5" s="35" t="s">
        <v>4</v>
      </c>
      <c r="J5" s="9" t="s">
        <v>8</v>
      </c>
      <c r="K5" s="3" t="s">
        <v>9</v>
      </c>
      <c r="L5" s="38" t="s">
        <v>6</v>
      </c>
      <c r="M5" s="70"/>
      <c r="N5" s="121" t="s">
        <v>167</v>
      </c>
      <c r="O5" s="77" t="s">
        <v>80</v>
      </c>
    </row>
    <row r="6" spans="1:15" x14ac:dyDescent="0.2">
      <c r="A6" s="49"/>
      <c r="B6" s="180">
        <v>1996</v>
      </c>
      <c r="C6" s="133">
        <v>63.750445878592473</v>
      </c>
      <c r="D6" s="192">
        <v>64</v>
      </c>
      <c r="E6" s="192">
        <v>65.074633969761862</v>
      </c>
      <c r="F6" s="192">
        <v>65.340751197809709</v>
      </c>
      <c r="G6" s="192">
        <v>58.08985474180546</v>
      </c>
      <c r="H6" s="48">
        <v>63.160813286746652</v>
      </c>
      <c r="I6" s="192">
        <v>62.562925633048351</v>
      </c>
      <c r="J6" s="193">
        <v>62.733750676962146</v>
      </c>
      <c r="K6" s="194">
        <v>64.379533377062884</v>
      </c>
      <c r="L6" s="134">
        <v>64.373235841844675</v>
      </c>
      <c r="N6" s="142">
        <v>4</v>
      </c>
      <c r="O6" s="142">
        <v>2</v>
      </c>
    </row>
    <row r="7" spans="1:15" x14ac:dyDescent="0.2">
      <c r="A7" s="49"/>
      <c r="B7" s="180">
        <v>1997</v>
      </c>
      <c r="C7" s="195">
        <v>62.114128933816069</v>
      </c>
      <c r="D7" s="196">
        <v>62.666666666666664</v>
      </c>
      <c r="E7" s="196">
        <v>62.587129219404503</v>
      </c>
      <c r="F7" s="196">
        <v>66.708873903190451</v>
      </c>
      <c r="G7" s="196">
        <v>57.022758384668037</v>
      </c>
      <c r="H7" s="48">
        <v>62.468388192101145</v>
      </c>
      <c r="I7" s="196">
        <v>62.604323884887293</v>
      </c>
      <c r="J7" s="197">
        <v>62.570339961690756</v>
      </c>
      <c r="K7" s="198">
        <v>67.015498860791539</v>
      </c>
      <c r="L7" s="135">
        <v>67.015822483661296</v>
      </c>
      <c r="N7" s="66">
        <v>5</v>
      </c>
      <c r="O7" s="66">
        <v>2</v>
      </c>
    </row>
    <row r="8" spans="1:15" x14ac:dyDescent="0.2">
      <c r="A8" s="49"/>
      <c r="B8" s="180">
        <v>1998</v>
      </c>
      <c r="C8" s="195">
        <v>63.599676102731266</v>
      </c>
      <c r="D8" s="196">
        <v>66.400000000000006</v>
      </c>
      <c r="E8" s="196">
        <v>65.497026989599959</v>
      </c>
      <c r="F8" s="196">
        <v>65.674281314168383</v>
      </c>
      <c r="G8" s="196">
        <v>60.221990265419421</v>
      </c>
      <c r="H8" s="48">
        <v>63.877462248102155</v>
      </c>
      <c r="I8" s="196">
        <v>64.494734858681099</v>
      </c>
      <c r="J8" s="197">
        <v>64.340416706036365</v>
      </c>
      <c r="K8" s="198">
        <v>65.277818650327418</v>
      </c>
      <c r="L8" s="135">
        <v>65.312058154426254</v>
      </c>
      <c r="N8" s="66">
        <v>5</v>
      </c>
      <c r="O8" s="66">
        <v>2</v>
      </c>
    </row>
    <row r="9" spans="1:15" x14ac:dyDescent="0.2">
      <c r="A9" s="49"/>
      <c r="B9" s="180">
        <v>1999</v>
      </c>
      <c r="C9" s="195">
        <v>64.15940498715841</v>
      </c>
      <c r="D9" s="196">
        <v>67.199064567647738</v>
      </c>
      <c r="E9" s="196">
        <v>66.005891305345926</v>
      </c>
      <c r="F9" s="196">
        <v>70.069621609804088</v>
      </c>
      <c r="G9" s="196">
        <v>61.499945242984253</v>
      </c>
      <c r="H9" s="48">
        <v>65.14666008210753</v>
      </c>
      <c r="I9" s="196">
        <v>65.383677697146638</v>
      </c>
      <c r="J9" s="197">
        <v>65.324423293386857</v>
      </c>
      <c r="K9" s="198">
        <v>65.437177074224152</v>
      </c>
      <c r="L9" s="135">
        <v>65.278198947505942</v>
      </c>
      <c r="N9" s="66">
        <v>5</v>
      </c>
      <c r="O9" s="66">
        <v>2</v>
      </c>
    </row>
    <row r="10" spans="1:15" x14ac:dyDescent="0.2">
      <c r="A10" s="49"/>
      <c r="B10" s="180">
        <v>2000</v>
      </c>
      <c r="C10" s="195">
        <v>63.520197149393404</v>
      </c>
      <c r="D10" s="196">
        <v>61.995863464571613</v>
      </c>
      <c r="E10" s="196">
        <v>65.214089191946329</v>
      </c>
      <c r="F10" s="196">
        <v>64.10650652072944</v>
      </c>
      <c r="G10" s="196">
        <v>61.205568517791242</v>
      </c>
      <c r="H10" s="48">
        <v>63.338906062272187</v>
      </c>
      <c r="I10" s="196">
        <v>66.036092651268333</v>
      </c>
      <c r="J10" s="197">
        <v>65.361796004019297</v>
      </c>
      <c r="K10" s="198">
        <v>64.564387966943627</v>
      </c>
      <c r="L10" s="135">
        <v>64.45556918737195</v>
      </c>
      <c r="N10" s="66">
        <v>5</v>
      </c>
      <c r="O10" s="66">
        <v>3</v>
      </c>
    </row>
    <row r="11" spans="1:15" x14ac:dyDescent="0.2">
      <c r="A11" s="49"/>
      <c r="B11" s="180">
        <v>2001</v>
      </c>
      <c r="C11" s="195">
        <v>64.626443988289779</v>
      </c>
      <c r="D11" s="196">
        <v>69.458329259150617</v>
      </c>
      <c r="E11" s="196">
        <v>65.484350273486243</v>
      </c>
      <c r="F11" s="196">
        <v>67.823082985971197</v>
      </c>
      <c r="G11" s="196">
        <v>60.732009831439953</v>
      </c>
      <c r="H11" s="48">
        <v>65.102095177919864</v>
      </c>
      <c r="I11" s="196">
        <v>66.931056775201228</v>
      </c>
      <c r="J11" s="197">
        <v>66.524620864694256</v>
      </c>
      <c r="K11" s="198">
        <v>65.852020545813645</v>
      </c>
      <c r="L11" s="135">
        <v>65.206780886728396</v>
      </c>
      <c r="N11" s="66">
        <v>5</v>
      </c>
      <c r="O11" s="66">
        <v>3</v>
      </c>
    </row>
    <row r="12" spans="1:15" x14ac:dyDescent="0.2">
      <c r="A12" s="49"/>
      <c r="B12" s="180">
        <v>2002</v>
      </c>
      <c r="C12" s="195">
        <v>65.495485100146013</v>
      </c>
      <c r="D12" s="196">
        <v>70.916970008089109</v>
      </c>
      <c r="E12" s="196">
        <v>67.69460864444666</v>
      </c>
      <c r="F12" s="196">
        <v>70.943849326091836</v>
      </c>
      <c r="G12" s="196">
        <v>63.439228664821769</v>
      </c>
      <c r="H12" s="48">
        <v>67.259081758804982</v>
      </c>
      <c r="I12" s="196">
        <v>67.342257509337031</v>
      </c>
      <c r="J12" s="197">
        <v>67.321463571704015</v>
      </c>
      <c r="K12" s="198">
        <v>66.24377311806569</v>
      </c>
      <c r="L12" s="135">
        <v>66.174359373142366</v>
      </c>
      <c r="N12" s="66">
        <v>5</v>
      </c>
      <c r="O12" s="66">
        <v>3</v>
      </c>
    </row>
    <row r="13" spans="1:15" x14ac:dyDescent="0.2">
      <c r="A13" s="49"/>
      <c r="B13" s="180">
        <v>2003</v>
      </c>
      <c r="C13" s="195">
        <v>65.45003974575738</v>
      </c>
      <c r="D13" s="196">
        <v>64.232627684886424</v>
      </c>
      <c r="E13" s="196">
        <v>68.865250159044592</v>
      </c>
      <c r="F13" s="196">
        <v>68.704848654219617</v>
      </c>
      <c r="G13" s="196">
        <v>65.617629302982579</v>
      </c>
      <c r="H13" s="48">
        <v>66.834240378766083</v>
      </c>
      <c r="I13" s="196">
        <v>67.388536816091076</v>
      </c>
      <c r="J13" s="197">
        <v>67.203771336982754</v>
      </c>
      <c r="K13" s="198">
        <v>66.221772136145859</v>
      </c>
      <c r="L13" s="135">
        <v>66.324830295880176</v>
      </c>
      <c r="N13" s="66">
        <v>6</v>
      </c>
      <c r="O13" s="66">
        <v>5</v>
      </c>
    </row>
    <row r="14" spans="1:15" x14ac:dyDescent="0.2">
      <c r="A14" s="49"/>
      <c r="B14" s="180">
        <v>2004</v>
      </c>
      <c r="C14" s="195">
        <v>65.924550534807153</v>
      </c>
      <c r="D14" s="196">
        <v>67.451857879889943</v>
      </c>
      <c r="E14" s="196">
        <v>68.911940905362826</v>
      </c>
      <c r="F14" s="196">
        <v>70.903923696390265</v>
      </c>
      <c r="G14" s="196">
        <v>65.896660841558614</v>
      </c>
      <c r="H14" s="48">
        <v>67.858445537347507</v>
      </c>
      <c r="I14" s="196">
        <v>71.943103578612096</v>
      </c>
      <c r="J14" s="197">
        <v>70.717706166232716</v>
      </c>
      <c r="K14" s="198">
        <v>65.291677635620147</v>
      </c>
      <c r="L14" s="135">
        <v>67.111542838720879</v>
      </c>
      <c r="N14" s="66">
        <v>6</v>
      </c>
      <c r="O14" s="66">
        <v>6</v>
      </c>
    </row>
    <row r="15" spans="1:15" x14ac:dyDescent="0.2">
      <c r="A15" s="49"/>
      <c r="B15" s="180">
        <v>2005</v>
      </c>
      <c r="C15" s="195">
        <v>66.43761738651429</v>
      </c>
      <c r="D15" s="196">
        <v>68.396655910824279</v>
      </c>
      <c r="E15" s="196">
        <v>71.489776610712298</v>
      </c>
      <c r="F15" s="196">
        <v>70.467252097906083</v>
      </c>
      <c r="G15" s="196">
        <v>68.83415023391214</v>
      </c>
      <c r="H15" s="48">
        <v>69.27195422590917</v>
      </c>
      <c r="I15" s="196">
        <v>70.967806653443873</v>
      </c>
      <c r="J15" s="197">
        <v>70.459050925183462</v>
      </c>
      <c r="K15" s="198">
        <v>70.803097193702939</v>
      </c>
      <c r="L15" s="135">
        <v>67.786780001780286</v>
      </c>
      <c r="N15" s="66">
        <v>7</v>
      </c>
      <c r="O15" s="66">
        <v>6</v>
      </c>
    </row>
    <row r="16" spans="1:15" x14ac:dyDescent="0.2">
      <c r="A16" s="49"/>
      <c r="B16" s="180">
        <v>2006</v>
      </c>
      <c r="C16" s="195">
        <v>67.195960923391013</v>
      </c>
      <c r="D16" s="196">
        <v>73.43743098334474</v>
      </c>
      <c r="E16" s="196">
        <v>71.572227374195748</v>
      </c>
      <c r="F16" s="196">
        <v>71.840399037672597</v>
      </c>
      <c r="G16" s="196">
        <v>69.515589959913243</v>
      </c>
      <c r="H16" s="48">
        <v>70.461964186285172</v>
      </c>
      <c r="I16" s="196">
        <v>70.598655619312751</v>
      </c>
      <c r="J16" s="197">
        <v>70.553091808303563</v>
      </c>
      <c r="K16" s="198">
        <v>70.313552361396304</v>
      </c>
      <c r="L16" s="135">
        <v>69.082527645613851</v>
      </c>
      <c r="N16" s="66">
        <v>8</v>
      </c>
      <c r="O16" s="66">
        <v>6</v>
      </c>
    </row>
    <row r="17" spans="1:15" x14ac:dyDescent="0.2">
      <c r="A17" s="49"/>
      <c r="B17" s="180">
        <v>2007</v>
      </c>
      <c r="C17" s="195">
        <v>68.428339446501127</v>
      </c>
      <c r="D17" s="196">
        <v>68.997748878241694</v>
      </c>
      <c r="E17" s="196">
        <v>72.236669327050976</v>
      </c>
      <c r="F17" s="196">
        <v>72.070228953909492</v>
      </c>
      <c r="G17" s="196">
        <v>68.324574429539652</v>
      </c>
      <c r="H17" s="48">
        <v>70.142320378507534</v>
      </c>
      <c r="I17" s="196">
        <v>71.667938282159994</v>
      </c>
      <c r="J17" s="197">
        <v>71.159398980942512</v>
      </c>
      <c r="K17" s="198">
        <v>70.589322381930188</v>
      </c>
      <c r="L17" s="135">
        <v>70.364321366778356</v>
      </c>
      <c r="N17" s="66">
        <v>7</v>
      </c>
      <c r="O17" s="66">
        <v>7</v>
      </c>
    </row>
    <row r="18" spans="1:15" x14ac:dyDescent="0.2">
      <c r="A18" s="49"/>
      <c r="B18" s="180">
        <v>2008</v>
      </c>
      <c r="C18" s="195">
        <v>70.020893942875077</v>
      </c>
      <c r="D18" s="196">
        <v>68.537760647309526</v>
      </c>
      <c r="E18" s="196">
        <v>74.134178611989867</v>
      </c>
      <c r="F18" s="196">
        <v>74.239332241831335</v>
      </c>
      <c r="G18" s="196">
        <v>69.886428689740995</v>
      </c>
      <c r="H18" s="48">
        <v>71.828334201579111</v>
      </c>
      <c r="I18" s="196">
        <v>71.692420185038628</v>
      </c>
      <c r="J18" s="197">
        <v>71.737724857218794</v>
      </c>
      <c r="K18" s="198">
        <v>68.955920602327168</v>
      </c>
      <c r="L18" s="135">
        <v>70.685423223110718</v>
      </c>
      <c r="N18" s="66">
        <v>8</v>
      </c>
      <c r="O18" s="66">
        <v>7</v>
      </c>
    </row>
    <row r="19" spans="1:15" x14ac:dyDescent="0.2">
      <c r="A19" s="49"/>
      <c r="B19" s="180">
        <v>2009</v>
      </c>
      <c r="C19" s="195">
        <v>70.406659614737677</v>
      </c>
      <c r="D19" s="196">
        <v>69.359019061218859</v>
      </c>
      <c r="E19" s="196">
        <v>74.821551642604078</v>
      </c>
      <c r="F19" s="196">
        <v>74.761796481164041</v>
      </c>
      <c r="G19" s="196">
        <v>70.828771660668622</v>
      </c>
      <c r="H19" s="48">
        <v>72.415451519272835</v>
      </c>
      <c r="I19" s="196">
        <v>72.843307651245055</v>
      </c>
      <c r="J19" s="197">
        <v>72.700688940587654</v>
      </c>
      <c r="K19" s="198">
        <v>74.713141683778233</v>
      </c>
      <c r="L19" s="135">
        <v>72.05887496003831</v>
      </c>
      <c r="N19" s="66">
        <v>8</v>
      </c>
      <c r="O19" s="66">
        <v>7</v>
      </c>
    </row>
    <row r="20" spans="1:15" x14ac:dyDescent="0.2">
      <c r="A20" s="49"/>
      <c r="B20" s="180">
        <v>2010</v>
      </c>
      <c r="C20" s="195">
        <v>71.276941480285231</v>
      </c>
      <c r="D20" s="196">
        <v>70.600376350017399</v>
      </c>
      <c r="E20" s="196">
        <v>74.584973558868171</v>
      </c>
      <c r="F20" s="196">
        <v>74.062053657364274</v>
      </c>
      <c r="G20" s="196">
        <v>70.861808692407422</v>
      </c>
      <c r="H20" s="48">
        <v>72.466521901917204</v>
      </c>
      <c r="I20" s="196">
        <v>72.978114686302206</v>
      </c>
      <c r="J20" s="197">
        <v>72.807583758173863</v>
      </c>
      <c r="K20" s="198">
        <v>66.987588409764996</v>
      </c>
      <c r="L20" s="135">
        <v>73.119088782015979</v>
      </c>
      <c r="N20" s="66">
        <v>8</v>
      </c>
      <c r="O20" s="66">
        <v>8</v>
      </c>
    </row>
    <row r="21" spans="1:15" x14ac:dyDescent="0.2">
      <c r="A21" s="49"/>
      <c r="B21" s="180">
        <v>2011</v>
      </c>
      <c r="C21" s="195">
        <v>71.665214121068573</v>
      </c>
      <c r="D21" s="196">
        <v>69.112441571775932</v>
      </c>
      <c r="E21" s="196">
        <v>75.450185039986209</v>
      </c>
      <c r="F21" s="196">
        <v>73.937978951101002</v>
      </c>
      <c r="G21" s="196">
        <v>70.665406348715706</v>
      </c>
      <c r="H21" s="48">
        <v>72.42723801552377</v>
      </c>
      <c r="I21" s="196">
        <v>73.050007801046632</v>
      </c>
      <c r="J21" s="197">
        <v>72.842417872539002</v>
      </c>
      <c r="K21" s="198">
        <v>66.864923188075139</v>
      </c>
      <c r="L21" s="135">
        <v>72.547118222683039</v>
      </c>
      <c r="N21" s="66">
        <v>8</v>
      </c>
      <c r="O21" s="66">
        <v>8</v>
      </c>
    </row>
    <row r="22" spans="1:15" x14ac:dyDescent="0.2">
      <c r="A22" s="49"/>
      <c r="B22" s="180">
        <v>2012</v>
      </c>
      <c r="C22" s="195">
        <v>70.695820686500298</v>
      </c>
      <c r="D22" s="196">
        <v>71.746978736669604</v>
      </c>
      <c r="E22" s="196">
        <v>75.205299225244076</v>
      </c>
      <c r="F22" s="196">
        <v>74.314120376323572</v>
      </c>
      <c r="G22" s="196">
        <v>72.113633729559083</v>
      </c>
      <c r="H22" s="48">
        <v>73.057868642900942</v>
      </c>
      <c r="I22" s="196">
        <v>73.412781911952294</v>
      </c>
      <c r="J22" s="197">
        <v>73.294477488935172</v>
      </c>
      <c r="K22" s="198">
        <v>67.451258650847976</v>
      </c>
      <c r="L22" s="135">
        <v>72.978061636343526</v>
      </c>
      <c r="N22" s="66">
        <v>8</v>
      </c>
      <c r="O22" s="66">
        <v>8</v>
      </c>
    </row>
    <row r="23" spans="1:15" x14ac:dyDescent="0.2">
      <c r="A23" s="49"/>
      <c r="B23" s="180">
        <v>2013</v>
      </c>
      <c r="C23" s="195">
        <v>72.568964444237196</v>
      </c>
      <c r="D23" s="196">
        <v>71.040984616834962</v>
      </c>
      <c r="E23" s="196">
        <v>74.956077064890451</v>
      </c>
      <c r="F23" s="196">
        <v>73.856881334522825</v>
      </c>
      <c r="G23" s="196">
        <v>73.157034031981937</v>
      </c>
      <c r="H23" s="48">
        <v>73.281447696381647</v>
      </c>
      <c r="I23" s="196">
        <v>73.92024548962253</v>
      </c>
      <c r="J23" s="197">
        <v>73.707312891875574</v>
      </c>
      <c r="K23" s="198">
        <v>67.964285714285722</v>
      </c>
      <c r="L23" s="135">
        <v>73.29913465165842</v>
      </c>
      <c r="N23" s="66">
        <v>8</v>
      </c>
      <c r="O23" s="66">
        <v>8</v>
      </c>
    </row>
    <row r="24" spans="1:15" x14ac:dyDescent="0.2">
      <c r="A24" s="49"/>
      <c r="B24" s="180">
        <v>2014</v>
      </c>
      <c r="C24" s="195">
        <v>70.342883689602715</v>
      </c>
      <c r="D24" s="196">
        <v>71.225812173576486</v>
      </c>
      <c r="E24" s="196">
        <v>75.803781506737522</v>
      </c>
      <c r="F24" s="196">
        <v>76.022754344621575</v>
      </c>
      <c r="G24" s="196">
        <v>72.106364480498641</v>
      </c>
      <c r="H24" s="48">
        <v>73.44378554698099</v>
      </c>
      <c r="I24" s="196">
        <v>74.321691844163396</v>
      </c>
      <c r="J24" s="197">
        <v>74.029056411769261</v>
      </c>
      <c r="K24" s="198">
        <v>80.753870473582992</v>
      </c>
      <c r="L24" s="135">
        <v>73.742644752261711</v>
      </c>
      <c r="N24" s="66">
        <v>8</v>
      </c>
      <c r="O24" s="66">
        <v>8</v>
      </c>
    </row>
    <row r="25" spans="1:15" x14ac:dyDescent="0.2">
      <c r="A25" s="49"/>
      <c r="B25" s="180">
        <v>2015</v>
      </c>
      <c r="C25" s="199">
        <v>74.246510791453872</v>
      </c>
      <c r="D25" s="200">
        <v>72.880360375779972</v>
      </c>
      <c r="E25" s="200">
        <v>75.782179700287372</v>
      </c>
      <c r="F25" s="200">
        <v>75.752580459132375</v>
      </c>
      <c r="G25" s="200">
        <v>72.710527562827437</v>
      </c>
      <c r="H25" s="82">
        <v>74.356486228283629</v>
      </c>
      <c r="I25" s="200">
        <v>74.069515970681223</v>
      </c>
      <c r="J25" s="201">
        <v>74.165172723215349</v>
      </c>
      <c r="K25" s="202">
        <v>71.819444444444443</v>
      </c>
      <c r="L25" s="136">
        <v>73.973849858717813</v>
      </c>
      <c r="N25" s="67">
        <v>8</v>
      </c>
      <c r="O25" s="67">
        <v>8</v>
      </c>
    </row>
    <row r="26" spans="1:15" x14ac:dyDescent="0.2">
      <c r="A26" s="49"/>
      <c r="B26" s="39" t="s">
        <v>182</v>
      </c>
      <c r="C26" s="137">
        <v>67.567929127103042</v>
      </c>
      <c r="D26" s="138">
        <v>69.622267616249744</v>
      </c>
      <c r="E26" s="139">
        <v>71.469287210222816</v>
      </c>
      <c r="F26" s="139">
        <v>72.102131125345679</v>
      </c>
      <c r="G26" s="139">
        <v>68.00446012881406</v>
      </c>
      <c r="H26" s="141">
        <v>69.97026043353506</v>
      </c>
      <c r="I26" s="140">
        <v>70.208757558117668</v>
      </c>
      <c r="J26" s="139">
        <v>70.122109124289352</v>
      </c>
      <c r="K26" s="139">
        <v>68.506379022771469</v>
      </c>
      <c r="L26" s="137">
        <v>69.567369254901863</v>
      </c>
      <c r="O26" s="184"/>
    </row>
    <row r="27" spans="1:15" x14ac:dyDescent="0.2">
      <c r="A27" s="49"/>
      <c r="B27" s="49"/>
      <c r="C27" s="50"/>
      <c r="D27" s="50"/>
      <c r="E27" s="50"/>
      <c r="F27" s="50"/>
      <c r="G27" s="50"/>
      <c r="H27" s="50"/>
      <c r="I27" s="50"/>
      <c r="J27" s="50"/>
      <c r="K27" s="50"/>
      <c r="L27" s="50"/>
    </row>
    <row r="28" spans="1:15" x14ac:dyDescent="0.2">
      <c r="A28" s="49"/>
      <c r="B28" s="49"/>
      <c r="C28" s="49"/>
      <c r="D28" s="49"/>
      <c r="E28" s="49"/>
      <c r="F28" s="49"/>
      <c r="G28" s="49"/>
      <c r="H28" s="49"/>
      <c r="I28" s="49"/>
      <c r="J28" s="49"/>
      <c r="K28" s="49"/>
      <c r="L28" s="49"/>
    </row>
    <row r="29" spans="1:15" x14ac:dyDescent="0.2">
      <c r="B29" s="5"/>
    </row>
    <row r="30" spans="1:15" x14ac:dyDescent="0.2">
      <c r="B30" s="5" t="s">
        <v>12</v>
      </c>
    </row>
    <row r="31" spans="1:15" x14ac:dyDescent="0.2">
      <c r="B31" s="4" t="s">
        <v>15</v>
      </c>
    </row>
    <row r="32" spans="1:15" x14ac:dyDescent="0.2">
      <c r="B32" s="4" t="s">
        <v>16</v>
      </c>
    </row>
    <row r="33" spans="2:3" x14ac:dyDescent="0.2">
      <c r="B33" s="242" t="s">
        <v>85</v>
      </c>
      <c r="C33" s="243">
        <v>0.78335470397676699</v>
      </c>
    </row>
    <row r="34" spans="2:3" x14ac:dyDescent="0.2"/>
    <row r="35" spans="2:3" hidden="1" x14ac:dyDescent="0.2"/>
    <row r="36" spans="2:3" hidden="1" x14ac:dyDescent="0.2"/>
    <row r="37" spans="2:3" hidden="1" x14ac:dyDescent="0.2"/>
    <row r="38" spans="2:3" hidden="1" x14ac:dyDescent="0.2"/>
    <row r="39" spans="2:3" hidden="1" x14ac:dyDescent="0.2"/>
    <row r="40" spans="2:3" hidden="1" x14ac:dyDescent="0.2"/>
    <row r="41" spans="2:3" hidden="1" x14ac:dyDescent="0.2"/>
    <row r="42" spans="2:3" hidden="1" x14ac:dyDescent="0.2"/>
    <row r="43" spans="2:3" hidden="1" x14ac:dyDescent="0.2"/>
    <row r="44" spans="2:3" hidden="1" x14ac:dyDescent="0.2"/>
    <row r="45" spans="2:3" hidden="1" x14ac:dyDescent="0.2"/>
    <row r="46" spans="2:3" hidden="1" x14ac:dyDescent="0.2"/>
    <row r="47" spans="2:3" hidden="1" x14ac:dyDescent="0.2"/>
    <row r="48" spans="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X90"/>
  <sheetViews>
    <sheetView showGridLines="0" showRowColHeaders="0" zoomScale="70" zoomScaleNormal="70" workbookViewId="0"/>
  </sheetViews>
  <sheetFormatPr defaultColWidth="0" defaultRowHeight="12.75" zeroHeight="1" x14ac:dyDescent="0.2"/>
  <cols>
    <col min="1" max="1" width="3.7109375" style="12" customWidth="1"/>
    <col min="2" max="2" width="13.28515625" style="150" customWidth="1"/>
    <col min="3" max="5" width="13.5703125" style="150" customWidth="1"/>
    <col min="6" max="6" width="16.5703125" style="150" customWidth="1"/>
    <col min="7" max="9" width="12.7109375" style="150" customWidth="1"/>
    <col min="10" max="10" width="16.85546875" style="150" bestFit="1" customWidth="1"/>
    <col min="11" max="11" width="19" style="150" customWidth="1"/>
    <col min="12" max="15" width="13.28515625" style="150" customWidth="1"/>
    <col min="16" max="16" width="16.85546875" style="150" bestFit="1" customWidth="1"/>
    <col min="17" max="20" width="15.7109375" style="150" customWidth="1"/>
    <col min="21" max="21" width="17.7109375" style="150" customWidth="1"/>
    <col min="22" max="22" width="4.28515625" style="150" customWidth="1"/>
    <col min="23" max="23" width="12.7109375" style="150" customWidth="1"/>
    <col min="24" max="24" width="4.140625" style="150" customWidth="1"/>
    <col min="25" max="16384" width="9.140625" style="150" hidden="1"/>
  </cols>
  <sheetData>
    <row r="1" spans="1:23" s="23" customFormat="1" ht="15.75" x14ac:dyDescent="0.25">
      <c r="A1" s="106" t="s">
        <v>157</v>
      </c>
      <c r="H1" s="105"/>
    </row>
    <row r="2" spans="1:23" s="23" customFormat="1" x14ac:dyDescent="0.2">
      <c r="A2" s="68"/>
    </row>
    <row r="3" spans="1:23" s="23" customFormat="1" x14ac:dyDescent="0.2">
      <c r="A3" s="68"/>
    </row>
    <row r="4" spans="1:23" s="23" customFormat="1" ht="29.25" customHeight="1" x14ac:dyDescent="0.2">
      <c r="A4"/>
      <c r="C4" s="262" t="s">
        <v>211</v>
      </c>
      <c r="D4" s="263"/>
      <c r="E4" s="263"/>
      <c r="F4" s="264"/>
      <c r="G4" s="262" t="s">
        <v>212</v>
      </c>
      <c r="H4" s="263"/>
      <c r="I4" s="263"/>
      <c r="J4" s="264"/>
      <c r="K4" s="265" t="s">
        <v>44</v>
      </c>
      <c r="L4" s="262" t="s">
        <v>213</v>
      </c>
      <c r="M4" s="263"/>
      <c r="N4" s="263"/>
      <c r="O4" s="263"/>
      <c r="P4" s="264"/>
      <c r="Q4" s="262" t="s">
        <v>214</v>
      </c>
      <c r="R4" s="263"/>
      <c r="S4" s="263"/>
      <c r="T4" s="263"/>
      <c r="U4" s="264"/>
    </row>
    <row r="5" spans="1:23" s="23" customFormat="1" ht="43.35" customHeight="1" x14ac:dyDescent="0.2">
      <c r="A5" s="6"/>
      <c r="B5" s="24" t="s">
        <v>0</v>
      </c>
      <c r="C5" s="27" t="s">
        <v>45</v>
      </c>
      <c r="D5" s="36" t="s">
        <v>46</v>
      </c>
      <c r="E5" s="28" t="s">
        <v>47</v>
      </c>
      <c r="F5" s="153" t="s">
        <v>48</v>
      </c>
      <c r="G5" s="27" t="s">
        <v>49</v>
      </c>
      <c r="H5" s="36" t="s">
        <v>50</v>
      </c>
      <c r="I5" s="28" t="s">
        <v>47</v>
      </c>
      <c r="J5" s="153" t="s">
        <v>48</v>
      </c>
      <c r="K5" s="266"/>
      <c r="L5" s="27" t="s">
        <v>51</v>
      </c>
      <c r="M5" s="28" t="s">
        <v>52</v>
      </c>
      <c r="N5" s="36" t="s">
        <v>53</v>
      </c>
      <c r="O5" s="28" t="s">
        <v>47</v>
      </c>
      <c r="P5" s="153" t="s">
        <v>48</v>
      </c>
      <c r="Q5" s="27" t="s">
        <v>51</v>
      </c>
      <c r="R5" s="28" t="s">
        <v>52</v>
      </c>
      <c r="S5" s="36" t="s">
        <v>53</v>
      </c>
      <c r="T5" s="28" t="s">
        <v>47</v>
      </c>
      <c r="U5" s="153" t="s">
        <v>48</v>
      </c>
      <c r="W5" s="121" t="s">
        <v>167</v>
      </c>
    </row>
    <row r="6" spans="1:23" x14ac:dyDescent="0.2">
      <c r="A6" s="49"/>
      <c r="B6" s="185">
        <v>1996</v>
      </c>
      <c r="C6" s="244" t="s">
        <v>216</v>
      </c>
      <c r="D6" s="245" t="s">
        <v>216</v>
      </c>
      <c r="E6" s="245" t="s">
        <v>216</v>
      </c>
      <c r="F6" s="246" t="s">
        <v>216</v>
      </c>
      <c r="G6" s="245" t="s">
        <v>216</v>
      </c>
      <c r="H6" s="245" t="s">
        <v>216</v>
      </c>
      <c r="I6" s="245" t="s">
        <v>216</v>
      </c>
      <c r="J6" s="246" t="s">
        <v>216</v>
      </c>
      <c r="K6" s="247">
        <v>1969.3333333333333</v>
      </c>
      <c r="L6" s="245" t="s">
        <v>216</v>
      </c>
      <c r="M6" s="245" t="s">
        <v>216</v>
      </c>
      <c r="N6" s="245" t="s">
        <v>216</v>
      </c>
      <c r="O6" s="245" t="s">
        <v>216</v>
      </c>
      <c r="P6" s="246" t="s">
        <v>216</v>
      </c>
      <c r="Q6" s="245" t="s">
        <v>216</v>
      </c>
      <c r="R6" s="245" t="s">
        <v>216</v>
      </c>
      <c r="S6" s="245" t="s">
        <v>216</v>
      </c>
      <c r="T6" s="245" t="s">
        <v>216</v>
      </c>
      <c r="U6" s="246" t="s">
        <v>216</v>
      </c>
      <c r="W6" s="122">
        <v>4</v>
      </c>
    </row>
    <row r="7" spans="1:23" x14ac:dyDescent="0.2">
      <c r="A7" s="49"/>
      <c r="B7" s="185">
        <v>1997</v>
      </c>
      <c r="C7" s="186">
        <v>37</v>
      </c>
      <c r="D7" s="187">
        <v>85</v>
      </c>
      <c r="E7" s="187">
        <v>25</v>
      </c>
      <c r="F7" s="151">
        <v>147</v>
      </c>
      <c r="G7" s="187">
        <v>61</v>
      </c>
      <c r="H7" s="187">
        <v>2</v>
      </c>
      <c r="I7" s="187">
        <v>84</v>
      </c>
      <c r="J7" s="151">
        <v>147</v>
      </c>
      <c r="K7" s="154">
        <v>1964.5404881487354</v>
      </c>
      <c r="L7" s="187">
        <v>18</v>
      </c>
      <c r="M7" s="187">
        <v>5</v>
      </c>
      <c r="N7" s="187">
        <v>1</v>
      </c>
      <c r="O7" s="187">
        <v>123</v>
      </c>
      <c r="P7" s="151">
        <v>147</v>
      </c>
      <c r="Q7" s="187">
        <v>926011.84999999986</v>
      </c>
      <c r="R7" s="187">
        <v>296371.8</v>
      </c>
      <c r="S7" s="187">
        <v>19850</v>
      </c>
      <c r="T7" s="187">
        <v>6635714.4900000002</v>
      </c>
      <c r="U7" s="151">
        <v>7877948.1399999997</v>
      </c>
      <c r="W7" s="123">
        <v>5</v>
      </c>
    </row>
    <row r="8" spans="1:23" x14ac:dyDescent="0.2">
      <c r="A8" s="49"/>
      <c r="B8" s="185">
        <v>1998</v>
      </c>
      <c r="C8" s="186">
        <v>29</v>
      </c>
      <c r="D8" s="187">
        <v>104</v>
      </c>
      <c r="E8" s="187">
        <v>44</v>
      </c>
      <c r="F8" s="151">
        <v>177</v>
      </c>
      <c r="G8" s="187">
        <v>67</v>
      </c>
      <c r="H8" s="187">
        <v>2</v>
      </c>
      <c r="I8" s="187">
        <v>108</v>
      </c>
      <c r="J8" s="151">
        <v>177</v>
      </c>
      <c r="K8" s="154">
        <v>1967.3233030846964</v>
      </c>
      <c r="L8" s="187">
        <v>42</v>
      </c>
      <c r="M8" s="187">
        <v>1</v>
      </c>
      <c r="N8" s="187">
        <v>0</v>
      </c>
      <c r="O8" s="187">
        <v>134</v>
      </c>
      <c r="P8" s="151">
        <v>177</v>
      </c>
      <c r="Q8" s="187">
        <v>2849641.7299999995</v>
      </c>
      <c r="R8" s="187">
        <v>46039.06</v>
      </c>
      <c r="S8" s="187">
        <v>0</v>
      </c>
      <c r="T8" s="187">
        <v>6118833.1000000015</v>
      </c>
      <c r="U8" s="151">
        <v>9014513.8900000006</v>
      </c>
      <c r="W8" s="123">
        <v>5</v>
      </c>
    </row>
    <row r="9" spans="1:23" x14ac:dyDescent="0.2">
      <c r="A9" s="49"/>
      <c r="B9" s="185">
        <v>1999</v>
      </c>
      <c r="C9" s="186">
        <v>38</v>
      </c>
      <c r="D9" s="187">
        <v>124</v>
      </c>
      <c r="E9" s="187">
        <v>78</v>
      </c>
      <c r="F9" s="151">
        <v>240</v>
      </c>
      <c r="G9" s="187">
        <v>140</v>
      </c>
      <c r="H9" s="187">
        <v>2</v>
      </c>
      <c r="I9" s="187">
        <v>98</v>
      </c>
      <c r="J9" s="151">
        <v>240</v>
      </c>
      <c r="K9" s="154">
        <v>1966.755063134</v>
      </c>
      <c r="L9" s="187">
        <v>66</v>
      </c>
      <c r="M9" s="187">
        <v>10</v>
      </c>
      <c r="N9" s="187">
        <v>2</v>
      </c>
      <c r="O9" s="187">
        <v>162</v>
      </c>
      <c r="P9" s="151">
        <v>240</v>
      </c>
      <c r="Q9" s="187">
        <v>3086456.2399999998</v>
      </c>
      <c r="R9" s="187">
        <v>1015236.72</v>
      </c>
      <c r="S9" s="187">
        <v>124191</v>
      </c>
      <c r="T9" s="187">
        <v>7727469.870000002</v>
      </c>
      <c r="U9" s="151">
        <v>11953353.830000002</v>
      </c>
      <c r="W9" s="123">
        <v>5</v>
      </c>
    </row>
    <row r="10" spans="1:23" x14ac:dyDescent="0.2">
      <c r="A10" s="49"/>
      <c r="B10" s="185">
        <v>2000</v>
      </c>
      <c r="C10" s="186">
        <v>41</v>
      </c>
      <c r="D10" s="187">
        <v>151</v>
      </c>
      <c r="E10" s="187">
        <v>143</v>
      </c>
      <c r="F10" s="151">
        <v>335</v>
      </c>
      <c r="G10" s="187">
        <v>241</v>
      </c>
      <c r="H10" s="187">
        <v>8</v>
      </c>
      <c r="I10" s="187">
        <v>86</v>
      </c>
      <c r="J10" s="151">
        <v>335</v>
      </c>
      <c r="K10" s="154">
        <v>1967.8340517241381</v>
      </c>
      <c r="L10" s="187">
        <v>97</v>
      </c>
      <c r="M10" s="187">
        <v>13</v>
      </c>
      <c r="N10" s="187">
        <v>2</v>
      </c>
      <c r="O10" s="187">
        <v>223</v>
      </c>
      <c r="P10" s="151">
        <v>335</v>
      </c>
      <c r="Q10" s="187">
        <v>4588127.93</v>
      </c>
      <c r="R10" s="187">
        <v>661236.30000000005</v>
      </c>
      <c r="S10" s="187">
        <v>29716</v>
      </c>
      <c r="T10" s="187">
        <v>13373372.579999994</v>
      </c>
      <c r="U10" s="151">
        <v>18652452.809999995</v>
      </c>
      <c r="W10" s="123">
        <v>5</v>
      </c>
    </row>
    <row r="11" spans="1:23" x14ac:dyDescent="0.2">
      <c r="A11" s="49"/>
      <c r="B11" s="185">
        <v>2001</v>
      </c>
      <c r="C11" s="186">
        <v>49</v>
      </c>
      <c r="D11" s="187">
        <v>176</v>
      </c>
      <c r="E11" s="187">
        <v>159</v>
      </c>
      <c r="F11" s="151">
        <v>384</v>
      </c>
      <c r="G11" s="187">
        <v>277</v>
      </c>
      <c r="H11" s="187">
        <v>8</v>
      </c>
      <c r="I11" s="187">
        <v>99</v>
      </c>
      <c r="J11" s="151">
        <v>384</v>
      </c>
      <c r="K11" s="154">
        <v>1966.8640722495898</v>
      </c>
      <c r="L11" s="187">
        <v>113</v>
      </c>
      <c r="M11" s="187">
        <v>16</v>
      </c>
      <c r="N11" s="187">
        <v>2</v>
      </c>
      <c r="O11" s="187">
        <v>253</v>
      </c>
      <c r="P11" s="151">
        <v>384</v>
      </c>
      <c r="Q11" s="187">
        <v>5720097.6500000004</v>
      </c>
      <c r="R11" s="187">
        <v>694555.59000000008</v>
      </c>
      <c r="S11" s="187">
        <v>191997.11</v>
      </c>
      <c r="T11" s="187">
        <v>15689750</v>
      </c>
      <c r="U11" s="151">
        <v>22296400.350000001</v>
      </c>
      <c r="W11" s="123">
        <v>5</v>
      </c>
    </row>
    <row r="12" spans="1:23" x14ac:dyDescent="0.2">
      <c r="A12" s="49"/>
      <c r="B12" s="185">
        <v>2002</v>
      </c>
      <c r="C12" s="186">
        <v>40</v>
      </c>
      <c r="D12" s="187">
        <v>175</v>
      </c>
      <c r="E12" s="187">
        <v>201</v>
      </c>
      <c r="F12" s="151">
        <v>416</v>
      </c>
      <c r="G12" s="187">
        <v>271</v>
      </c>
      <c r="H12" s="187">
        <v>10</v>
      </c>
      <c r="I12" s="187">
        <v>135</v>
      </c>
      <c r="J12" s="151">
        <v>416</v>
      </c>
      <c r="K12" s="154">
        <v>1967.8985953832753</v>
      </c>
      <c r="L12" s="187">
        <v>127</v>
      </c>
      <c r="M12" s="187">
        <v>18</v>
      </c>
      <c r="N12" s="187">
        <v>2</v>
      </c>
      <c r="O12" s="187">
        <v>269</v>
      </c>
      <c r="P12" s="151">
        <v>416</v>
      </c>
      <c r="Q12" s="187">
        <v>5627919.959999999</v>
      </c>
      <c r="R12" s="187">
        <v>773626.2200000002</v>
      </c>
      <c r="S12" s="187">
        <v>141781</v>
      </c>
      <c r="T12" s="187">
        <v>16684809.189999998</v>
      </c>
      <c r="U12" s="151">
        <v>23228136.369999997</v>
      </c>
      <c r="W12" s="123">
        <v>5</v>
      </c>
    </row>
    <row r="13" spans="1:23" x14ac:dyDescent="0.2">
      <c r="A13" s="49"/>
      <c r="B13" s="185">
        <v>2003</v>
      </c>
      <c r="C13" s="186">
        <v>79</v>
      </c>
      <c r="D13" s="187">
        <v>255</v>
      </c>
      <c r="E13" s="187">
        <v>257</v>
      </c>
      <c r="F13" s="151">
        <v>591</v>
      </c>
      <c r="G13" s="187">
        <v>456</v>
      </c>
      <c r="H13" s="187">
        <v>8</v>
      </c>
      <c r="I13" s="187">
        <v>127</v>
      </c>
      <c r="J13" s="151">
        <v>591</v>
      </c>
      <c r="K13" s="154">
        <v>1968.6636251522837</v>
      </c>
      <c r="L13" s="187">
        <v>145</v>
      </c>
      <c r="M13" s="187">
        <v>17</v>
      </c>
      <c r="N13" s="187">
        <v>8</v>
      </c>
      <c r="O13" s="187">
        <v>421</v>
      </c>
      <c r="P13" s="151">
        <v>591</v>
      </c>
      <c r="Q13" s="187">
        <v>7211686.4299999997</v>
      </c>
      <c r="R13" s="187">
        <v>614932.81999999995</v>
      </c>
      <c r="S13" s="187">
        <v>430454.83</v>
      </c>
      <c r="T13" s="187">
        <v>25957309.329999998</v>
      </c>
      <c r="U13" s="151">
        <v>34214383.409999996</v>
      </c>
      <c r="W13" s="123">
        <v>5</v>
      </c>
    </row>
    <row r="14" spans="1:23" x14ac:dyDescent="0.2">
      <c r="A14" s="49"/>
      <c r="B14" s="185">
        <v>2004</v>
      </c>
      <c r="C14" s="186">
        <v>95</v>
      </c>
      <c r="D14" s="187">
        <v>226</v>
      </c>
      <c r="E14" s="187">
        <v>334</v>
      </c>
      <c r="F14" s="151">
        <v>655</v>
      </c>
      <c r="G14" s="187">
        <v>515</v>
      </c>
      <c r="H14" s="187">
        <v>23</v>
      </c>
      <c r="I14" s="187">
        <v>117</v>
      </c>
      <c r="J14" s="151">
        <v>655</v>
      </c>
      <c r="K14" s="154">
        <v>1970.2317152618623</v>
      </c>
      <c r="L14" s="187">
        <v>195</v>
      </c>
      <c r="M14" s="187">
        <v>14</v>
      </c>
      <c r="N14" s="187">
        <v>6</v>
      </c>
      <c r="O14" s="187">
        <v>440</v>
      </c>
      <c r="P14" s="151">
        <v>655</v>
      </c>
      <c r="Q14" s="187">
        <v>13419868.151830003</v>
      </c>
      <c r="R14" s="187">
        <v>658092.18999999994</v>
      </c>
      <c r="S14" s="187">
        <v>313992.48</v>
      </c>
      <c r="T14" s="187">
        <v>27753171.129999988</v>
      </c>
      <c r="U14" s="151">
        <v>42145123.951829992</v>
      </c>
      <c r="W14" s="123">
        <v>5</v>
      </c>
    </row>
    <row r="15" spans="1:23" x14ac:dyDescent="0.2">
      <c r="A15" s="49"/>
      <c r="B15" s="185">
        <v>2005</v>
      </c>
      <c r="C15" s="186">
        <v>96</v>
      </c>
      <c r="D15" s="187">
        <v>248</v>
      </c>
      <c r="E15" s="187">
        <v>439</v>
      </c>
      <c r="F15" s="151">
        <v>783</v>
      </c>
      <c r="G15" s="187">
        <v>709</v>
      </c>
      <c r="H15" s="187">
        <v>21</v>
      </c>
      <c r="I15" s="187">
        <v>53</v>
      </c>
      <c r="J15" s="151">
        <v>783</v>
      </c>
      <c r="K15" s="154">
        <v>1968.7661625445633</v>
      </c>
      <c r="L15" s="187">
        <v>218</v>
      </c>
      <c r="M15" s="187">
        <v>28</v>
      </c>
      <c r="N15" s="187">
        <v>6</v>
      </c>
      <c r="O15" s="187">
        <v>531</v>
      </c>
      <c r="P15" s="151">
        <v>783</v>
      </c>
      <c r="Q15" s="187">
        <v>12486687.020000003</v>
      </c>
      <c r="R15" s="187">
        <v>1298215.0500000003</v>
      </c>
      <c r="S15" s="187">
        <v>164514.37</v>
      </c>
      <c r="T15" s="187">
        <v>37579951.569999993</v>
      </c>
      <c r="U15" s="151">
        <v>51529368.009999998</v>
      </c>
      <c r="W15" s="123">
        <v>5</v>
      </c>
    </row>
    <row r="16" spans="1:23" x14ac:dyDescent="0.2">
      <c r="A16" s="49"/>
      <c r="B16" s="185">
        <v>2006</v>
      </c>
      <c r="C16" s="186">
        <v>68</v>
      </c>
      <c r="D16" s="187">
        <v>359</v>
      </c>
      <c r="E16" s="187">
        <v>510</v>
      </c>
      <c r="F16" s="151">
        <v>937</v>
      </c>
      <c r="G16" s="187">
        <v>878</v>
      </c>
      <c r="H16" s="187">
        <v>36</v>
      </c>
      <c r="I16" s="187">
        <v>23</v>
      </c>
      <c r="J16" s="151">
        <v>937</v>
      </c>
      <c r="K16" s="154">
        <v>1969.5523613727605</v>
      </c>
      <c r="L16" s="187">
        <v>256</v>
      </c>
      <c r="M16" s="187">
        <v>17</v>
      </c>
      <c r="N16" s="187">
        <v>3</v>
      </c>
      <c r="O16" s="187">
        <v>661</v>
      </c>
      <c r="P16" s="151">
        <v>937</v>
      </c>
      <c r="Q16" s="187">
        <v>14153368.160000002</v>
      </c>
      <c r="R16" s="187">
        <v>1358690.81</v>
      </c>
      <c r="S16" s="187">
        <v>43592.59</v>
      </c>
      <c r="T16" s="187">
        <v>44920289.099999987</v>
      </c>
      <c r="U16" s="151">
        <v>60475940.659999989</v>
      </c>
      <c r="W16" s="123">
        <v>5</v>
      </c>
    </row>
    <row r="17" spans="1:23" x14ac:dyDescent="0.2">
      <c r="A17" s="49"/>
      <c r="B17" s="185">
        <v>2007</v>
      </c>
      <c r="C17" s="186">
        <v>121</v>
      </c>
      <c r="D17" s="187">
        <v>333</v>
      </c>
      <c r="E17" s="187">
        <v>509</v>
      </c>
      <c r="F17" s="151">
        <v>963</v>
      </c>
      <c r="G17" s="187">
        <v>899</v>
      </c>
      <c r="H17" s="187">
        <v>40</v>
      </c>
      <c r="I17" s="187">
        <v>24</v>
      </c>
      <c r="J17" s="151">
        <v>963</v>
      </c>
      <c r="K17" s="154">
        <v>1970.3826172724682</v>
      </c>
      <c r="L17" s="187">
        <v>226</v>
      </c>
      <c r="M17" s="187">
        <v>26</v>
      </c>
      <c r="N17" s="187">
        <v>4</v>
      </c>
      <c r="O17" s="187">
        <v>707</v>
      </c>
      <c r="P17" s="151">
        <v>963</v>
      </c>
      <c r="Q17" s="187">
        <v>13734176.250000002</v>
      </c>
      <c r="R17" s="187">
        <v>1735616.7</v>
      </c>
      <c r="S17" s="187">
        <v>437572.17000000004</v>
      </c>
      <c r="T17" s="187">
        <v>53399022.909999996</v>
      </c>
      <c r="U17" s="151">
        <v>69306388.030000001</v>
      </c>
      <c r="W17" s="123">
        <v>5</v>
      </c>
    </row>
    <row r="18" spans="1:23" x14ac:dyDescent="0.2">
      <c r="A18" s="49"/>
      <c r="B18" s="185">
        <v>2008</v>
      </c>
      <c r="C18" s="186">
        <v>431</v>
      </c>
      <c r="D18" s="187">
        <v>402</v>
      </c>
      <c r="E18" s="187">
        <v>372</v>
      </c>
      <c r="F18" s="151">
        <v>1205</v>
      </c>
      <c r="G18" s="187">
        <v>1116</v>
      </c>
      <c r="H18" s="187">
        <v>78</v>
      </c>
      <c r="I18" s="187">
        <v>11</v>
      </c>
      <c r="J18" s="151">
        <v>1205</v>
      </c>
      <c r="K18" s="154">
        <v>1970.471124573379</v>
      </c>
      <c r="L18" s="187">
        <v>307</v>
      </c>
      <c r="M18" s="187">
        <v>34</v>
      </c>
      <c r="N18" s="187">
        <v>2</v>
      </c>
      <c r="O18" s="187">
        <v>862</v>
      </c>
      <c r="P18" s="151">
        <v>1205</v>
      </c>
      <c r="Q18" s="187">
        <v>18059604.139999997</v>
      </c>
      <c r="R18" s="187">
        <v>3273209.6100000003</v>
      </c>
      <c r="S18" s="187">
        <v>140468.74</v>
      </c>
      <c r="T18" s="187">
        <v>61606024.459999993</v>
      </c>
      <c r="U18" s="151">
        <v>83079306.949999988</v>
      </c>
      <c r="W18" s="123">
        <v>5</v>
      </c>
    </row>
    <row r="19" spans="1:23" x14ac:dyDescent="0.2">
      <c r="A19" s="49"/>
      <c r="B19" s="185">
        <v>2009</v>
      </c>
      <c r="C19" s="186">
        <v>512</v>
      </c>
      <c r="D19" s="187">
        <v>370</v>
      </c>
      <c r="E19" s="187">
        <v>387</v>
      </c>
      <c r="F19" s="151">
        <v>1269</v>
      </c>
      <c r="G19" s="187">
        <v>1203</v>
      </c>
      <c r="H19" s="187">
        <v>59</v>
      </c>
      <c r="I19" s="187">
        <v>7</v>
      </c>
      <c r="J19" s="151">
        <v>1269</v>
      </c>
      <c r="K19" s="154">
        <v>1969.4778323243445</v>
      </c>
      <c r="L19" s="187">
        <v>305</v>
      </c>
      <c r="M19" s="187">
        <v>30</v>
      </c>
      <c r="N19" s="187">
        <v>7</v>
      </c>
      <c r="O19" s="187">
        <v>927</v>
      </c>
      <c r="P19" s="151">
        <v>1269</v>
      </c>
      <c r="Q19" s="187">
        <v>18923099.330000009</v>
      </c>
      <c r="R19" s="187">
        <v>873636.83000000007</v>
      </c>
      <c r="S19" s="187">
        <v>208520.87999999998</v>
      </c>
      <c r="T19" s="187">
        <v>69218821.680000022</v>
      </c>
      <c r="U19" s="151">
        <v>89224078.720000029</v>
      </c>
      <c r="W19" s="123">
        <v>5</v>
      </c>
    </row>
    <row r="20" spans="1:23" x14ac:dyDescent="0.2">
      <c r="A20" s="49"/>
      <c r="B20" s="185">
        <v>2010</v>
      </c>
      <c r="C20" s="186">
        <v>526</v>
      </c>
      <c r="D20" s="187">
        <v>342</v>
      </c>
      <c r="E20" s="187">
        <v>397</v>
      </c>
      <c r="F20" s="151">
        <v>1265</v>
      </c>
      <c r="G20" s="187">
        <v>1179</v>
      </c>
      <c r="H20" s="187">
        <v>77</v>
      </c>
      <c r="I20" s="187">
        <v>9</v>
      </c>
      <c r="J20" s="151">
        <v>1265</v>
      </c>
      <c r="K20" s="154">
        <v>1969.9419650129196</v>
      </c>
      <c r="L20" s="187">
        <v>289</v>
      </c>
      <c r="M20" s="187">
        <v>30</v>
      </c>
      <c r="N20" s="187">
        <v>1</v>
      </c>
      <c r="O20" s="187">
        <v>945</v>
      </c>
      <c r="P20" s="151">
        <v>1265</v>
      </c>
      <c r="Q20" s="187">
        <v>15437286.620000005</v>
      </c>
      <c r="R20" s="187">
        <v>2243054.16</v>
      </c>
      <c r="S20" s="187">
        <v>113000</v>
      </c>
      <c r="T20" s="187">
        <v>66954370.919999972</v>
      </c>
      <c r="U20" s="151">
        <v>84747711.699999973</v>
      </c>
      <c r="W20" s="123">
        <v>5</v>
      </c>
    </row>
    <row r="21" spans="1:23" x14ac:dyDescent="0.2">
      <c r="A21" s="49"/>
      <c r="B21" s="185">
        <v>2011</v>
      </c>
      <c r="C21" s="186">
        <v>566</v>
      </c>
      <c r="D21" s="187">
        <v>328</v>
      </c>
      <c r="E21" s="187">
        <v>428</v>
      </c>
      <c r="F21" s="151">
        <v>1322</v>
      </c>
      <c r="G21" s="187">
        <v>1234</v>
      </c>
      <c r="H21" s="187">
        <v>74</v>
      </c>
      <c r="I21" s="187">
        <v>14</v>
      </c>
      <c r="J21" s="151">
        <v>1322</v>
      </c>
      <c r="K21" s="154">
        <v>1969.461126160076</v>
      </c>
      <c r="L21" s="187">
        <v>352</v>
      </c>
      <c r="M21" s="187">
        <v>38</v>
      </c>
      <c r="N21" s="187">
        <v>5</v>
      </c>
      <c r="O21" s="187">
        <v>927</v>
      </c>
      <c r="P21" s="151">
        <v>1322</v>
      </c>
      <c r="Q21" s="187">
        <v>20772559.630000003</v>
      </c>
      <c r="R21" s="187">
        <v>3273348.46</v>
      </c>
      <c r="S21" s="187">
        <v>192143.59</v>
      </c>
      <c r="T21" s="187">
        <v>72808998.530000016</v>
      </c>
      <c r="U21" s="151">
        <v>97047050.210000023</v>
      </c>
      <c r="W21" s="123">
        <v>5</v>
      </c>
    </row>
    <row r="22" spans="1:23" x14ac:dyDescent="0.2">
      <c r="A22" s="49"/>
      <c r="B22" s="185">
        <v>2012</v>
      </c>
      <c r="C22" s="186">
        <v>631</v>
      </c>
      <c r="D22" s="187">
        <v>354</v>
      </c>
      <c r="E22" s="187">
        <v>440</v>
      </c>
      <c r="F22" s="151">
        <v>1425</v>
      </c>
      <c r="G22" s="187">
        <v>1347</v>
      </c>
      <c r="H22" s="187">
        <v>65</v>
      </c>
      <c r="I22" s="187">
        <v>13</v>
      </c>
      <c r="J22" s="151">
        <v>1425</v>
      </c>
      <c r="K22" s="154">
        <v>1971.229348832881</v>
      </c>
      <c r="L22" s="187">
        <v>409</v>
      </c>
      <c r="M22" s="187">
        <v>37</v>
      </c>
      <c r="N22" s="187">
        <v>12</v>
      </c>
      <c r="O22" s="187">
        <v>967</v>
      </c>
      <c r="P22" s="151">
        <v>1425</v>
      </c>
      <c r="Q22" s="187">
        <v>22567579.769999996</v>
      </c>
      <c r="R22" s="187">
        <v>3007817.2</v>
      </c>
      <c r="S22" s="187">
        <v>1198646.0900000001</v>
      </c>
      <c r="T22" s="187">
        <v>85503717.730000019</v>
      </c>
      <c r="U22" s="151">
        <v>112277760.79000002</v>
      </c>
      <c r="W22" s="123">
        <v>5</v>
      </c>
    </row>
    <row r="23" spans="1:23" x14ac:dyDescent="0.2">
      <c r="A23" s="49"/>
      <c r="B23" s="185">
        <v>2013</v>
      </c>
      <c r="C23" s="186">
        <v>653</v>
      </c>
      <c r="D23" s="187">
        <v>342</v>
      </c>
      <c r="E23" s="187">
        <v>483</v>
      </c>
      <c r="F23" s="151">
        <v>1478</v>
      </c>
      <c r="G23" s="187">
        <v>1365</v>
      </c>
      <c r="H23" s="187">
        <v>70</v>
      </c>
      <c r="I23" s="187">
        <v>43</v>
      </c>
      <c r="J23" s="151">
        <v>1478</v>
      </c>
      <c r="K23" s="154">
        <v>1970.1467082200402</v>
      </c>
      <c r="L23" s="187">
        <v>411</v>
      </c>
      <c r="M23" s="187">
        <v>42</v>
      </c>
      <c r="N23" s="187">
        <v>6</v>
      </c>
      <c r="O23" s="187">
        <v>1019</v>
      </c>
      <c r="P23" s="151">
        <v>1478</v>
      </c>
      <c r="Q23" s="187">
        <v>22707595.350000001</v>
      </c>
      <c r="R23" s="187">
        <v>3878631.2699999996</v>
      </c>
      <c r="S23" s="187">
        <v>246175.33000000002</v>
      </c>
      <c r="T23" s="187">
        <v>87406552.319999993</v>
      </c>
      <c r="U23" s="151">
        <v>114238954.27</v>
      </c>
      <c r="W23" s="123">
        <v>5</v>
      </c>
    </row>
    <row r="24" spans="1:23" x14ac:dyDescent="0.2">
      <c r="A24" s="49"/>
      <c r="B24" s="185">
        <v>2014</v>
      </c>
      <c r="C24" s="186">
        <v>673</v>
      </c>
      <c r="D24" s="187">
        <v>317</v>
      </c>
      <c r="E24" s="187">
        <v>468</v>
      </c>
      <c r="F24" s="151">
        <v>1458</v>
      </c>
      <c r="G24" s="187">
        <v>1361</v>
      </c>
      <c r="H24" s="187">
        <v>71</v>
      </c>
      <c r="I24" s="187">
        <v>26</v>
      </c>
      <c r="J24" s="151">
        <v>1458</v>
      </c>
      <c r="K24" s="154">
        <v>1971.5660256560695</v>
      </c>
      <c r="L24" s="187">
        <v>442</v>
      </c>
      <c r="M24" s="187">
        <v>33</v>
      </c>
      <c r="N24" s="187">
        <v>7</v>
      </c>
      <c r="O24" s="187">
        <v>976</v>
      </c>
      <c r="P24" s="151">
        <v>1458</v>
      </c>
      <c r="Q24" s="187">
        <v>25678197.629999995</v>
      </c>
      <c r="R24" s="187">
        <v>5094624.84</v>
      </c>
      <c r="S24" s="187">
        <v>793118.48</v>
      </c>
      <c r="T24" s="187">
        <v>88684661.940000027</v>
      </c>
      <c r="U24" s="151">
        <v>120250602.89000002</v>
      </c>
      <c r="W24" s="123">
        <v>5</v>
      </c>
    </row>
    <row r="25" spans="1:23" x14ac:dyDescent="0.2">
      <c r="A25" s="49"/>
      <c r="B25" s="188">
        <v>2015</v>
      </c>
      <c r="C25" s="189">
        <v>717</v>
      </c>
      <c r="D25" s="190">
        <v>343</v>
      </c>
      <c r="E25" s="187">
        <v>494</v>
      </c>
      <c r="F25" s="152">
        <v>1554</v>
      </c>
      <c r="G25" s="190">
        <v>1444</v>
      </c>
      <c r="H25" s="190">
        <v>65</v>
      </c>
      <c r="I25" s="187">
        <v>45</v>
      </c>
      <c r="J25" s="152">
        <v>1554</v>
      </c>
      <c r="K25" s="154">
        <v>1972.1225656782535</v>
      </c>
      <c r="L25" s="190">
        <v>450</v>
      </c>
      <c r="M25" s="190">
        <v>21</v>
      </c>
      <c r="N25" s="190">
        <v>5</v>
      </c>
      <c r="O25" s="187">
        <v>1078</v>
      </c>
      <c r="P25" s="152">
        <v>1554</v>
      </c>
      <c r="Q25" s="190">
        <v>31904821.190000001</v>
      </c>
      <c r="R25" s="190">
        <v>2539311.98</v>
      </c>
      <c r="S25" s="190">
        <v>703150</v>
      </c>
      <c r="T25" s="187">
        <v>103557033.63999997</v>
      </c>
      <c r="U25" s="151">
        <v>138704316.80999997</v>
      </c>
      <c r="W25" s="124">
        <v>5</v>
      </c>
    </row>
    <row r="26" spans="1:23" s="149" customFormat="1" x14ac:dyDescent="0.2">
      <c r="A26" s="143"/>
      <c r="B26" s="144" t="s">
        <v>6</v>
      </c>
      <c r="C26" s="145">
        <f t="shared" ref="C26:J26" si="0">SUM(C6:C25)</f>
        <v>5402</v>
      </c>
      <c r="D26" s="146">
        <f t="shared" si="0"/>
        <v>5034</v>
      </c>
      <c r="E26" s="146">
        <f t="shared" si="0"/>
        <v>6168</v>
      </c>
      <c r="F26" s="40">
        <f t="shared" si="0"/>
        <v>16604</v>
      </c>
      <c r="G26" s="145">
        <f t="shared" si="0"/>
        <v>14763</v>
      </c>
      <c r="H26" s="146">
        <f t="shared" si="0"/>
        <v>719</v>
      </c>
      <c r="I26" s="146">
        <f t="shared" si="0"/>
        <v>1122</v>
      </c>
      <c r="J26" s="40">
        <f t="shared" si="0"/>
        <v>16604</v>
      </c>
      <c r="K26" s="147">
        <v>1969.2534456487469</v>
      </c>
      <c r="L26" s="145">
        <f t="shared" ref="L26:S26" si="1">SUM(L6:L25)</f>
        <v>4468</v>
      </c>
      <c r="M26" s="146">
        <f t="shared" si="1"/>
        <v>430</v>
      </c>
      <c r="N26" s="146">
        <f t="shared" si="1"/>
        <v>81</v>
      </c>
      <c r="O26" s="146">
        <f t="shared" si="1"/>
        <v>11625</v>
      </c>
      <c r="P26" s="40">
        <f t="shared" si="1"/>
        <v>16604</v>
      </c>
      <c r="Q26" s="145">
        <f t="shared" si="1"/>
        <v>259854785.03182998</v>
      </c>
      <c r="R26" s="146">
        <f t="shared" si="1"/>
        <v>33336247.609999999</v>
      </c>
      <c r="S26" s="146">
        <f t="shared" si="1"/>
        <v>5492884.6600000001</v>
      </c>
      <c r="T26" s="146">
        <f>SUM(T6:T25)</f>
        <v>891579874.48999989</v>
      </c>
      <c r="U26" s="148">
        <f>SUM(U6:U25)</f>
        <v>1190263791.7918301</v>
      </c>
    </row>
    <row r="27" spans="1:23" x14ac:dyDescent="0.2">
      <c r="A27" s="49"/>
      <c r="C27" s="191"/>
      <c r="D27" s="191"/>
      <c r="E27" s="191"/>
      <c r="F27" s="191"/>
      <c r="G27" s="191"/>
      <c r="H27" s="191"/>
      <c r="I27" s="191"/>
      <c r="J27" s="191"/>
      <c r="K27" s="191"/>
      <c r="L27" s="191"/>
      <c r="M27" s="191"/>
      <c r="N27" s="191"/>
      <c r="O27" s="191"/>
      <c r="P27" s="191"/>
      <c r="Q27" s="191"/>
      <c r="R27" s="191"/>
      <c r="S27" s="191"/>
      <c r="T27" s="191"/>
      <c r="U27" s="191"/>
    </row>
    <row r="28" spans="1:23" s="12" customFormat="1" x14ac:dyDescent="0.2">
      <c r="A28" s="49"/>
      <c r="C28" s="150"/>
      <c r="D28" s="150"/>
      <c r="E28" s="150"/>
      <c r="F28" s="150"/>
      <c r="G28" s="150"/>
      <c r="H28" s="150"/>
      <c r="I28" s="150"/>
      <c r="J28" s="150"/>
      <c r="K28" s="150"/>
      <c r="L28" s="150"/>
      <c r="M28" s="61"/>
      <c r="N28" s="150"/>
      <c r="O28" s="150"/>
      <c r="P28" s="150"/>
      <c r="Q28" s="150"/>
      <c r="R28" s="150"/>
      <c r="S28" s="150"/>
    </row>
    <row r="29" spans="1:23" x14ac:dyDescent="0.2">
      <c r="B29" s="25"/>
      <c r="M29" s="61"/>
    </row>
    <row r="30" spans="1:23" x14ac:dyDescent="0.2">
      <c r="B30" s="26"/>
      <c r="M30" s="61"/>
    </row>
    <row r="31" spans="1:23" x14ac:dyDescent="0.2">
      <c r="B31" s="5" t="s">
        <v>12</v>
      </c>
    </row>
    <row r="32" spans="1:23" x14ac:dyDescent="0.2">
      <c r="B32" s="4" t="s">
        <v>86</v>
      </c>
    </row>
    <row r="33" spans="2:2" x14ac:dyDescent="0.2">
      <c r="B33" s="4" t="s">
        <v>210</v>
      </c>
    </row>
    <row r="34" spans="2:2" x14ac:dyDescent="0.2">
      <c r="B34" s="4" t="s">
        <v>14</v>
      </c>
    </row>
    <row r="35" spans="2:2" x14ac:dyDescent="0.2">
      <c r="B35" s="4" t="s">
        <v>54</v>
      </c>
    </row>
    <row r="36" spans="2:2" x14ac:dyDescent="0.2">
      <c r="B36" s="4" t="s">
        <v>55</v>
      </c>
    </row>
    <row r="37" spans="2:2" x14ac:dyDescent="0.2">
      <c r="B37" s="4" t="s">
        <v>56</v>
      </c>
    </row>
    <row r="38" spans="2:2"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70" customWidth="1"/>
    <col min="2" max="2" width="18.7109375" style="70" customWidth="1"/>
    <col min="3" max="42" width="9.28515625" style="70" customWidth="1"/>
    <col min="43" max="43" width="4.5703125" style="70" customWidth="1"/>
    <col min="44" max="45" width="12.28515625" style="70" customWidth="1"/>
    <col min="46" max="46" width="4.5703125" style="70" customWidth="1"/>
    <col min="47" max="16384" width="8.85546875" style="70" hidden="1"/>
  </cols>
  <sheetData>
    <row r="1" spans="1:45" ht="15.75" x14ac:dyDescent="0.25">
      <c r="A1" s="69" t="s">
        <v>188</v>
      </c>
    </row>
    <row r="2" spans="1:45" x14ac:dyDescent="0.25"/>
    <row r="3" spans="1:45" customFormat="1" x14ac:dyDescent="0.25">
      <c r="AR3" s="70"/>
    </row>
    <row r="4" spans="1:45" x14ac:dyDescent="0.25">
      <c r="A4" s="83"/>
      <c r="B4" s="83"/>
      <c r="C4" s="267" t="s">
        <v>87</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row>
    <row r="5" spans="1:45" x14ac:dyDescent="0.25">
      <c r="B5" s="84" t="s">
        <v>0</v>
      </c>
      <c r="C5" s="86" t="s">
        <v>88</v>
      </c>
      <c r="D5" s="87" t="s">
        <v>89</v>
      </c>
      <c r="E5" s="87" t="s">
        <v>90</v>
      </c>
      <c r="F5" s="87" t="s">
        <v>91</v>
      </c>
      <c r="G5" s="87" t="s">
        <v>92</v>
      </c>
      <c r="H5" s="87" t="s">
        <v>93</v>
      </c>
      <c r="I5" s="87" t="s">
        <v>94</v>
      </c>
      <c r="J5" s="87" t="s">
        <v>95</v>
      </c>
      <c r="K5" s="87" t="s">
        <v>96</v>
      </c>
      <c r="L5" s="87" t="s">
        <v>97</v>
      </c>
      <c r="M5" s="87" t="s">
        <v>98</v>
      </c>
      <c r="N5" s="87" t="s">
        <v>99</v>
      </c>
      <c r="O5" s="87" t="s">
        <v>100</v>
      </c>
      <c r="P5" s="87" t="s">
        <v>101</v>
      </c>
      <c r="Q5" s="87" t="s">
        <v>102</v>
      </c>
      <c r="R5" s="87" t="s">
        <v>103</v>
      </c>
      <c r="S5" s="87" t="s">
        <v>104</v>
      </c>
      <c r="T5" s="87" t="s">
        <v>105</v>
      </c>
      <c r="U5" s="87" t="s">
        <v>106</v>
      </c>
      <c r="V5" s="87" t="s">
        <v>107</v>
      </c>
      <c r="W5" s="87" t="s">
        <v>108</v>
      </c>
      <c r="X5" s="87" t="s">
        <v>109</v>
      </c>
      <c r="Y5" s="87" t="s">
        <v>110</v>
      </c>
      <c r="Z5" s="87" t="s">
        <v>111</v>
      </c>
      <c r="AA5" s="87" t="s">
        <v>112</v>
      </c>
      <c r="AB5" s="87" t="s">
        <v>113</v>
      </c>
      <c r="AC5" s="87" t="s">
        <v>114</v>
      </c>
      <c r="AD5" s="87" t="s">
        <v>115</v>
      </c>
      <c r="AE5" s="87" t="s">
        <v>116</v>
      </c>
      <c r="AF5" s="87" t="s">
        <v>117</v>
      </c>
      <c r="AG5" s="87" t="s">
        <v>118</v>
      </c>
      <c r="AH5" s="87" t="s">
        <v>119</v>
      </c>
      <c r="AI5" s="87" t="s">
        <v>120</v>
      </c>
      <c r="AJ5" s="87" t="s">
        <v>121</v>
      </c>
      <c r="AK5" s="87" t="s">
        <v>122</v>
      </c>
      <c r="AL5" s="87" t="s">
        <v>123</v>
      </c>
      <c r="AM5" s="87" t="s">
        <v>124</v>
      </c>
      <c r="AN5" s="87" t="s">
        <v>125</v>
      </c>
      <c r="AO5" s="87" t="s">
        <v>126</v>
      </c>
      <c r="AP5" s="88" t="s">
        <v>127</v>
      </c>
      <c r="AR5" s="95" t="s">
        <v>134</v>
      </c>
      <c r="AS5" s="171" t="s">
        <v>6</v>
      </c>
    </row>
    <row r="6" spans="1:45" x14ac:dyDescent="0.25">
      <c r="B6" s="89">
        <v>2006</v>
      </c>
      <c r="C6" s="156">
        <v>15</v>
      </c>
      <c r="D6" s="157">
        <v>14</v>
      </c>
      <c r="E6" s="157">
        <v>15</v>
      </c>
      <c r="F6" s="157">
        <v>13</v>
      </c>
      <c r="G6" s="157">
        <v>18</v>
      </c>
      <c r="H6" s="157">
        <v>21</v>
      </c>
      <c r="I6" s="157">
        <v>26</v>
      </c>
      <c r="J6" s="157">
        <v>27</v>
      </c>
      <c r="K6" s="157">
        <v>45</v>
      </c>
      <c r="L6" s="157">
        <v>74</v>
      </c>
      <c r="M6" s="157">
        <v>11</v>
      </c>
      <c r="N6" s="157">
        <v>11</v>
      </c>
      <c r="O6" s="157">
        <v>13</v>
      </c>
      <c r="P6" s="157">
        <v>5</v>
      </c>
      <c r="Q6" s="157">
        <v>5</v>
      </c>
      <c r="R6" s="157">
        <v>6</v>
      </c>
      <c r="S6" s="157">
        <v>1</v>
      </c>
      <c r="T6" s="157">
        <v>-1</v>
      </c>
      <c r="U6" s="157">
        <v>-1</v>
      </c>
      <c r="V6" s="157">
        <v>3</v>
      </c>
      <c r="W6" s="157">
        <v>2</v>
      </c>
      <c r="X6" s="157">
        <v>1</v>
      </c>
      <c r="Y6" s="157">
        <v>1</v>
      </c>
      <c r="Z6" s="157">
        <v>1</v>
      </c>
      <c r="AA6" s="157">
        <v>2</v>
      </c>
      <c r="AB6" s="157">
        <v>0</v>
      </c>
      <c r="AC6" s="157">
        <v>2</v>
      </c>
      <c r="AD6" s="157">
        <v>1</v>
      </c>
      <c r="AE6" s="157">
        <v>0</v>
      </c>
      <c r="AF6" s="157">
        <v>-1</v>
      </c>
      <c r="AG6" s="157">
        <v>1</v>
      </c>
      <c r="AH6" s="157">
        <v>0</v>
      </c>
      <c r="AI6" s="157">
        <v>0</v>
      </c>
      <c r="AJ6" s="157">
        <v>0</v>
      </c>
      <c r="AK6" s="157">
        <v>0</v>
      </c>
      <c r="AL6" s="157">
        <v>1</v>
      </c>
      <c r="AM6" s="157">
        <v>1</v>
      </c>
      <c r="AN6" s="157">
        <v>1</v>
      </c>
      <c r="AO6" s="157">
        <v>1</v>
      </c>
      <c r="AP6" s="158">
        <v>1</v>
      </c>
      <c r="AQ6" s="71"/>
      <c r="AR6" s="62">
        <v>62</v>
      </c>
      <c r="AS6" s="172">
        <f>SUM(C6:AP6,C27:AP27,AR6)</f>
        <v>1381</v>
      </c>
    </row>
    <row r="7" spans="1:45" x14ac:dyDescent="0.25">
      <c r="B7" s="90">
        <f>B6+1</f>
        <v>2007</v>
      </c>
      <c r="C7" s="159">
        <v>28</v>
      </c>
      <c r="D7" s="160">
        <v>13</v>
      </c>
      <c r="E7" s="160">
        <v>31</v>
      </c>
      <c r="F7" s="160">
        <v>15</v>
      </c>
      <c r="G7" s="160">
        <v>20</v>
      </c>
      <c r="H7" s="160">
        <v>61</v>
      </c>
      <c r="I7" s="160">
        <v>22</v>
      </c>
      <c r="J7" s="160">
        <v>28</v>
      </c>
      <c r="K7" s="160">
        <v>26</v>
      </c>
      <c r="L7" s="160">
        <v>15</v>
      </c>
      <c r="M7" s="160">
        <v>10</v>
      </c>
      <c r="N7" s="160">
        <v>9</v>
      </c>
      <c r="O7" s="160">
        <v>7</v>
      </c>
      <c r="P7" s="160">
        <v>6</v>
      </c>
      <c r="Q7" s="160">
        <v>5</v>
      </c>
      <c r="R7" s="160">
        <v>7</v>
      </c>
      <c r="S7" s="160">
        <v>6</v>
      </c>
      <c r="T7" s="160">
        <v>3</v>
      </c>
      <c r="U7" s="160">
        <v>6</v>
      </c>
      <c r="V7" s="160">
        <v>2</v>
      </c>
      <c r="W7" s="160">
        <v>-1</v>
      </c>
      <c r="X7" s="160">
        <v>6</v>
      </c>
      <c r="Y7" s="160">
        <v>3</v>
      </c>
      <c r="Z7" s="160">
        <v>2</v>
      </c>
      <c r="AA7" s="160">
        <v>1</v>
      </c>
      <c r="AB7" s="160">
        <v>2</v>
      </c>
      <c r="AC7" s="160">
        <v>2</v>
      </c>
      <c r="AD7" s="160">
        <v>2</v>
      </c>
      <c r="AE7" s="160">
        <v>2</v>
      </c>
      <c r="AF7" s="160">
        <v>2</v>
      </c>
      <c r="AG7" s="160">
        <v>3</v>
      </c>
      <c r="AH7" s="160">
        <v>0</v>
      </c>
      <c r="AI7" s="160">
        <v>0</v>
      </c>
      <c r="AJ7" s="160">
        <v>0</v>
      </c>
      <c r="AK7" s="160">
        <v>1</v>
      </c>
      <c r="AL7" s="160">
        <v>0</v>
      </c>
      <c r="AM7" s="160"/>
      <c r="AN7" s="160"/>
      <c r="AO7" s="160"/>
      <c r="AP7" s="161"/>
      <c r="AQ7" s="71"/>
      <c r="AR7" s="62">
        <v>40</v>
      </c>
      <c r="AS7" s="172">
        <f t="shared" ref="AS7:AS15" si="0">SUM(C7:AP7,C28:AP28,AR7)</f>
        <v>1428</v>
      </c>
    </row>
    <row r="8" spans="1:45" x14ac:dyDescent="0.25">
      <c r="B8" s="90">
        <f t="shared" ref="B8:B15" si="1">B7+1</f>
        <v>2008</v>
      </c>
      <c r="C8" s="159">
        <v>28</v>
      </c>
      <c r="D8" s="160">
        <v>43</v>
      </c>
      <c r="E8" s="160">
        <v>41</v>
      </c>
      <c r="F8" s="160">
        <v>58</v>
      </c>
      <c r="G8" s="160">
        <v>33</v>
      </c>
      <c r="H8" s="160">
        <v>25</v>
      </c>
      <c r="I8" s="160">
        <v>31</v>
      </c>
      <c r="J8" s="160">
        <v>34</v>
      </c>
      <c r="K8" s="160">
        <v>19</v>
      </c>
      <c r="L8" s="160">
        <v>14</v>
      </c>
      <c r="M8" s="160">
        <v>11</v>
      </c>
      <c r="N8" s="160">
        <v>11</v>
      </c>
      <c r="O8" s="160">
        <v>5</v>
      </c>
      <c r="P8" s="160">
        <v>8</v>
      </c>
      <c r="Q8" s="160">
        <v>8</v>
      </c>
      <c r="R8" s="160">
        <v>2</v>
      </c>
      <c r="S8" s="160">
        <v>3</v>
      </c>
      <c r="T8" s="160">
        <v>1</v>
      </c>
      <c r="U8" s="160">
        <v>2</v>
      </c>
      <c r="V8" s="160">
        <v>0</v>
      </c>
      <c r="W8" s="160">
        <v>0</v>
      </c>
      <c r="X8" s="160">
        <v>1</v>
      </c>
      <c r="Y8" s="160">
        <v>1</v>
      </c>
      <c r="Z8" s="160">
        <v>0</v>
      </c>
      <c r="AA8" s="160">
        <v>4</v>
      </c>
      <c r="AB8" s="160">
        <v>2</v>
      </c>
      <c r="AC8" s="160">
        <v>1</v>
      </c>
      <c r="AD8" s="160">
        <v>1</v>
      </c>
      <c r="AE8" s="160">
        <v>0</v>
      </c>
      <c r="AF8" s="160">
        <v>2</v>
      </c>
      <c r="AG8" s="160">
        <v>0</v>
      </c>
      <c r="AH8" s="160">
        <v>0</v>
      </c>
      <c r="AI8" s="160"/>
      <c r="AJ8" s="160"/>
      <c r="AK8" s="160"/>
      <c r="AL8" s="160"/>
      <c r="AM8" s="160"/>
      <c r="AN8" s="160"/>
      <c r="AO8" s="160"/>
      <c r="AP8" s="161"/>
      <c r="AQ8" s="71"/>
      <c r="AR8" s="62">
        <v>81</v>
      </c>
      <c r="AS8" s="172">
        <f t="shared" si="0"/>
        <v>1645</v>
      </c>
    </row>
    <row r="9" spans="1:45" x14ac:dyDescent="0.25">
      <c r="B9" s="90">
        <f t="shared" si="1"/>
        <v>2009</v>
      </c>
      <c r="C9" s="159">
        <v>42</v>
      </c>
      <c r="D9" s="160">
        <v>42</v>
      </c>
      <c r="E9" s="160">
        <v>47</v>
      </c>
      <c r="F9" s="160">
        <v>51</v>
      </c>
      <c r="G9" s="160">
        <v>39</v>
      </c>
      <c r="H9" s="160">
        <v>32</v>
      </c>
      <c r="I9" s="160">
        <v>28</v>
      </c>
      <c r="J9" s="160">
        <v>27</v>
      </c>
      <c r="K9" s="160">
        <v>13</v>
      </c>
      <c r="L9" s="160">
        <v>7</v>
      </c>
      <c r="M9" s="160">
        <v>11</v>
      </c>
      <c r="N9" s="160">
        <v>9</v>
      </c>
      <c r="O9" s="160">
        <v>9</v>
      </c>
      <c r="P9" s="160">
        <v>12</v>
      </c>
      <c r="Q9" s="160">
        <v>9</v>
      </c>
      <c r="R9" s="160">
        <v>3</v>
      </c>
      <c r="S9" s="160">
        <v>2</v>
      </c>
      <c r="T9" s="160">
        <v>3</v>
      </c>
      <c r="U9" s="160">
        <v>0</v>
      </c>
      <c r="V9" s="160">
        <v>1</v>
      </c>
      <c r="W9" s="160">
        <v>1</v>
      </c>
      <c r="X9" s="160">
        <v>1</v>
      </c>
      <c r="Y9" s="160">
        <v>2</v>
      </c>
      <c r="Z9" s="160">
        <v>4</v>
      </c>
      <c r="AA9" s="160">
        <v>2</v>
      </c>
      <c r="AB9" s="160">
        <v>5</v>
      </c>
      <c r="AC9" s="160">
        <v>0</v>
      </c>
      <c r="AD9" s="160">
        <v>0</v>
      </c>
      <c r="AE9" s="160"/>
      <c r="AF9" s="160"/>
      <c r="AG9" s="160"/>
      <c r="AH9" s="160"/>
      <c r="AI9" s="160"/>
      <c r="AJ9" s="160"/>
      <c r="AK9" s="160"/>
      <c r="AL9" s="160"/>
      <c r="AM9" s="160"/>
      <c r="AN9" s="160"/>
      <c r="AO9" s="160"/>
      <c r="AP9" s="161"/>
      <c r="AQ9" s="71"/>
      <c r="AR9" s="62">
        <v>104</v>
      </c>
      <c r="AS9" s="172">
        <f t="shared" si="0"/>
        <v>1604</v>
      </c>
    </row>
    <row r="10" spans="1:45" x14ac:dyDescent="0.25">
      <c r="B10" s="90">
        <f t="shared" si="1"/>
        <v>2010</v>
      </c>
      <c r="C10" s="159">
        <v>56</v>
      </c>
      <c r="D10" s="160">
        <v>32</v>
      </c>
      <c r="E10" s="160">
        <v>35</v>
      </c>
      <c r="F10" s="160">
        <v>45</v>
      </c>
      <c r="G10" s="160">
        <v>38</v>
      </c>
      <c r="H10" s="160">
        <v>27</v>
      </c>
      <c r="I10" s="160">
        <v>33</v>
      </c>
      <c r="J10" s="160">
        <v>22</v>
      </c>
      <c r="K10" s="160">
        <v>16</v>
      </c>
      <c r="L10" s="160">
        <v>12</v>
      </c>
      <c r="M10" s="160">
        <v>15</v>
      </c>
      <c r="N10" s="160">
        <v>7</v>
      </c>
      <c r="O10" s="160">
        <v>10</v>
      </c>
      <c r="P10" s="160">
        <v>7</v>
      </c>
      <c r="Q10" s="160">
        <v>10</v>
      </c>
      <c r="R10" s="160">
        <v>4</v>
      </c>
      <c r="S10" s="160">
        <v>7</v>
      </c>
      <c r="T10" s="160">
        <v>5</v>
      </c>
      <c r="U10" s="160">
        <v>3</v>
      </c>
      <c r="V10" s="160">
        <v>3</v>
      </c>
      <c r="W10" s="160">
        <v>9</v>
      </c>
      <c r="X10" s="160">
        <v>5</v>
      </c>
      <c r="Y10" s="160">
        <v>3</v>
      </c>
      <c r="Z10" s="160">
        <v>4</v>
      </c>
      <c r="AA10" s="160"/>
      <c r="AB10" s="160"/>
      <c r="AC10" s="160"/>
      <c r="AD10" s="160"/>
      <c r="AE10" s="160"/>
      <c r="AF10" s="160"/>
      <c r="AG10" s="160"/>
      <c r="AH10" s="160"/>
      <c r="AI10" s="160"/>
      <c r="AJ10" s="160"/>
      <c r="AK10" s="160"/>
      <c r="AL10" s="160"/>
      <c r="AM10" s="160"/>
      <c r="AN10" s="160"/>
      <c r="AO10" s="160"/>
      <c r="AP10" s="161"/>
      <c r="AQ10" s="71"/>
      <c r="AR10" s="62">
        <v>148</v>
      </c>
      <c r="AS10" s="172">
        <f t="shared" si="0"/>
        <v>1684</v>
      </c>
    </row>
    <row r="11" spans="1:45" x14ac:dyDescent="0.25">
      <c r="B11" s="90">
        <f t="shared" si="1"/>
        <v>2011</v>
      </c>
      <c r="C11" s="159">
        <v>63</v>
      </c>
      <c r="D11" s="160">
        <v>36</v>
      </c>
      <c r="E11" s="160">
        <v>42</v>
      </c>
      <c r="F11" s="160">
        <v>57</v>
      </c>
      <c r="G11" s="160">
        <v>24</v>
      </c>
      <c r="H11" s="160">
        <v>50</v>
      </c>
      <c r="I11" s="160">
        <v>29</v>
      </c>
      <c r="J11" s="160">
        <v>17</v>
      </c>
      <c r="K11" s="160">
        <v>21</v>
      </c>
      <c r="L11" s="160">
        <v>20</v>
      </c>
      <c r="M11" s="160">
        <v>15</v>
      </c>
      <c r="N11" s="160">
        <v>17</v>
      </c>
      <c r="O11" s="160">
        <v>9</v>
      </c>
      <c r="P11" s="160">
        <v>8</v>
      </c>
      <c r="Q11" s="160">
        <v>12</v>
      </c>
      <c r="R11" s="160">
        <v>6</v>
      </c>
      <c r="S11" s="160">
        <v>10</v>
      </c>
      <c r="T11" s="160">
        <v>7</v>
      </c>
      <c r="U11" s="160">
        <v>3</v>
      </c>
      <c r="V11" s="160">
        <v>12</v>
      </c>
      <c r="W11" s="160"/>
      <c r="X11" s="160"/>
      <c r="Y11" s="160"/>
      <c r="Z11" s="160"/>
      <c r="AA11" s="160"/>
      <c r="AB11" s="160"/>
      <c r="AC11" s="160"/>
      <c r="AD11" s="160"/>
      <c r="AE11" s="160"/>
      <c r="AF11" s="160"/>
      <c r="AG11" s="160"/>
      <c r="AH11" s="160"/>
      <c r="AI11" s="160"/>
      <c r="AJ11" s="160"/>
      <c r="AK11" s="160"/>
      <c r="AL11" s="160"/>
      <c r="AM11" s="160"/>
      <c r="AN11" s="160"/>
      <c r="AO11" s="160"/>
      <c r="AP11" s="161"/>
      <c r="AQ11" s="71"/>
      <c r="AR11" s="62">
        <v>259</v>
      </c>
      <c r="AS11" s="172">
        <f t="shared" si="0"/>
        <v>1811</v>
      </c>
    </row>
    <row r="12" spans="1:45" x14ac:dyDescent="0.25">
      <c r="B12" s="90">
        <f t="shared" si="1"/>
        <v>2012</v>
      </c>
      <c r="C12" s="159">
        <v>39</v>
      </c>
      <c r="D12" s="160">
        <v>47</v>
      </c>
      <c r="E12" s="160">
        <v>55</v>
      </c>
      <c r="F12" s="160">
        <v>40</v>
      </c>
      <c r="G12" s="160">
        <v>31</v>
      </c>
      <c r="H12" s="160">
        <v>49</v>
      </c>
      <c r="I12" s="160">
        <v>27</v>
      </c>
      <c r="J12" s="160">
        <v>29</v>
      </c>
      <c r="K12" s="160">
        <v>16</v>
      </c>
      <c r="L12" s="160">
        <v>25</v>
      </c>
      <c r="M12" s="160">
        <v>22</v>
      </c>
      <c r="N12" s="160">
        <v>18</v>
      </c>
      <c r="O12" s="160">
        <v>25</v>
      </c>
      <c r="P12" s="160">
        <v>15</v>
      </c>
      <c r="Q12" s="160">
        <v>6</v>
      </c>
      <c r="R12" s="160">
        <v>11</v>
      </c>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1"/>
      <c r="AQ12" s="71"/>
      <c r="AR12" s="62">
        <v>521</v>
      </c>
      <c r="AS12" s="172">
        <f t="shared" si="0"/>
        <v>1841</v>
      </c>
    </row>
    <row r="13" spans="1:45" x14ac:dyDescent="0.25">
      <c r="B13" s="90">
        <f t="shared" si="1"/>
        <v>2013</v>
      </c>
      <c r="C13" s="159">
        <v>52</v>
      </c>
      <c r="D13" s="160">
        <v>41</v>
      </c>
      <c r="E13" s="160">
        <v>47</v>
      </c>
      <c r="F13" s="160">
        <v>38</v>
      </c>
      <c r="G13" s="160">
        <v>34</v>
      </c>
      <c r="H13" s="160">
        <v>33</v>
      </c>
      <c r="I13" s="160">
        <v>34</v>
      </c>
      <c r="J13" s="160">
        <v>37</v>
      </c>
      <c r="K13" s="160">
        <v>42</v>
      </c>
      <c r="L13" s="160">
        <v>32</v>
      </c>
      <c r="M13" s="160">
        <v>10</v>
      </c>
      <c r="N13" s="160">
        <v>11</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71"/>
      <c r="AR13" s="62">
        <v>813</v>
      </c>
      <c r="AS13" s="172">
        <f t="shared" si="0"/>
        <v>1851</v>
      </c>
    </row>
    <row r="14" spans="1:45" x14ac:dyDescent="0.25">
      <c r="B14" s="90">
        <f t="shared" si="1"/>
        <v>2014</v>
      </c>
      <c r="C14" s="159">
        <v>42</v>
      </c>
      <c r="D14" s="160">
        <v>25</v>
      </c>
      <c r="E14" s="160">
        <v>52</v>
      </c>
      <c r="F14" s="160">
        <v>41</v>
      </c>
      <c r="G14" s="160">
        <v>58</v>
      </c>
      <c r="H14" s="160">
        <v>37</v>
      </c>
      <c r="I14" s="160">
        <v>20</v>
      </c>
      <c r="J14" s="160">
        <v>17</v>
      </c>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1"/>
      <c r="AQ14" s="71"/>
      <c r="AR14" s="62">
        <v>1273</v>
      </c>
      <c r="AS14" s="172">
        <f t="shared" si="0"/>
        <v>1869</v>
      </c>
    </row>
    <row r="15" spans="1:45" x14ac:dyDescent="0.25">
      <c r="B15" s="91">
        <f t="shared" si="1"/>
        <v>2015</v>
      </c>
      <c r="C15" s="162">
        <v>30</v>
      </c>
      <c r="D15" s="163">
        <v>34</v>
      </c>
      <c r="E15" s="163">
        <v>9</v>
      </c>
      <c r="F15" s="163">
        <v>6</v>
      </c>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Q15" s="71"/>
      <c r="AR15" s="165">
        <v>1782</v>
      </c>
      <c r="AS15" s="173">
        <f t="shared" si="0"/>
        <v>1893</v>
      </c>
    </row>
    <row r="16" spans="1:45" x14ac:dyDescent="0.25">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5" x14ac:dyDescent="0.25">
      <c r="B17" s="92" t="s">
        <v>12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166" t="s">
        <v>183</v>
      </c>
    </row>
    <row r="18" spans="1:45" x14ac:dyDescent="0.25">
      <c r="A18" s="93"/>
      <c r="B18" s="81" t="s">
        <v>56</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c r="AE18" s="167"/>
      <c r="AF18" s="167"/>
      <c r="AG18" s="167"/>
      <c r="AH18" s="167"/>
      <c r="AI18" s="167"/>
      <c r="AJ18" s="167"/>
      <c r="AK18" s="167"/>
      <c r="AL18" s="167"/>
      <c r="AM18" s="167"/>
      <c r="AN18" s="167"/>
      <c r="AO18" s="167"/>
      <c r="AP18" s="167"/>
      <c r="AQ18" s="167"/>
      <c r="AR18" s="71"/>
      <c r="AS18" s="93"/>
    </row>
    <row r="19" spans="1:45" x14ac:dyDescent="0.25">
      <c r="A19" s="93"/>
      <c r="B19" s="81" t="s">
        <v>128</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8"/>
      <c r="AE19" s="167"/>
      <c r="AF19" s="167"/>
      <c r="AG19" s="167"/>
      <c r="AH19" s="167"/>
      <c r="AI19" s="167"/>
      <c r="AJ19" s="167"/>
      <c r="AK19" s="167"/>
      <c r="AL19" s="167"/>
      <c r="AM19" s="167"/>
      <c r="AN19" s="167"/>
      <c r="AO19" s="167"/>
      <c r="AP19" s="167"/>
      <c r="AQ19" s="167"/>
      <c r="AR19" s="71"/>
      <c r="AS19" s="93"/>
    </row>
    <row r="20" spans="1:45" x14ac:dyDescent="0.25">
      <c r="A20" s="93"/>
      <c r="B20" s="81" t="s">
        <v>129</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67"/>
      <c r="AF20" s="167"/>
      <c r="AG20" s="167"/>
      <c r="AH20" s="167"/>
      <c r="AI20" s="167"/>
      <c r="AJ20" s="167"/>
      <c r="AK20" s="167"/>
      <c r="AL20" s="167"/>
      <c r="AM20" s="167"/>
      <c r="AN20" s="167"/>
      <c r="AO20" s="167"/>
      <c r="AP20" s="167"/>
      <c r="AQ20" s="167"/>
      <c r="AR20" s="71"/>
      <c r="AS20" s="93"/>
    </row>
    <row r="21" spans="1:45" x14ac:dyDescent="0.25">
      <c r="A21" s="93"/>
      <c r="B21" s="81" t="s">
        <v>130</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71"/>
      <c r="AS21" s="93"/>
    </row>
    <row r="22" spans="1:45" x14ac:dyDescent="0.25">
      <c r="A22" s="93"/>
      <c r="B22" s="155" t="s">
        <v>183</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71"/>
      <c r="AS22" s="93"/>
    </row>
    <row r="23" spans="1:45"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5" x14ac:dyDescent="0.2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5" x14ac:dyDescent="0.25">
      <c r="B25" s="83"/>
      <c r="C25" s="270" t="s">
        <v>131</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c r="AQ25" s="71"/>
      <c r="AR25" s="71"/>
    </row>
    <row r="26" spans="1:45" x14ac:dyDescent="0.25">
      <c r="B26" s="84" t="s">
        <v>0</v>
      </c>
      <c r="C26" s="74" t="s">
        <v>88</v>
      </c>
      <c r="D26" s="169" t="s">
        <v>89</v>
      </c>
      <c r="E26" s="169" t="s">
        <v>90</v>
      </c>
      <c r="F26" s="169" t="s">
        <v>91</v>
      </c>
      <c r="G26" s="169" t="s">
        <v>92</v>
      </c>
      <c r="H26" s="169" t="s">
        <v>93</v>
      </c>
      <c r="I26" s="169" t="s">
        <v>94</v>
      </c>
      <c r="J26" s="169" t="s">
        <v>95</v>
      </c>
      <c r="K26" s="169" t="s">
        <v>96</v>
      </c>
      <c r="L26" s="169" t="s">
        <v>97</v>
      </c>
      <c r="M26" s="169" t="s">
        <v>98</v>
      </c>
      <c r="N26" s="169" t="s">
        <v>99</v>
      </c>
      <c r="O26" s="169" t="s">
        <v>100</v>
      </c>
      <c r="P26" s="169" t="s">
        <v>101</v>
      </c>
      <c r="Q26" s="169" t="s">
        <v>102</v>
      </c>
      <c r="R26" s="169" t="s">
        <v>103</v>
      </c>
      <c r="S26" s="169" t="s">
        <v>104</v>
      </c>
      <c r="T26" s="169" t="s">
        <v>105</v>
      </c>
      <c r="U26" s="169" t="s">
        <v>106</v>
      </c>
      <c r="V26" s="169" t="s">
        <v>107</v>
      </c>
      <c r="W26" s="169" t="s">
        <v>108</v>
      </c>
      <c r="X26" s="169" t="s">
        <v>109</v>
      </c>
      <c r="Y26" s="169" t="s">
        <v>110</v>
      </c>
      <c r="Z26" s="169" t="s">
        <v>111</v>
      </c>
      <c r="AA26" s="169" t="s">
        <v>112</v>
      </c>
      <c r="AB26" s="169" t="s">
        <v>113</v>
      </c>
      <c r="AC26" s="169" t="s">
        <v>114</v>
      </c>
      <c r="AD26" s="169" t="s">
        <v>115</v>
      </c>
      <c r="AE26" s="169" t="s">
        <v>116</v>
      </c>
      <c r="AF26" s="169" t="s">
        <v>117</v>
      </c>
      <c r="AG26" s="169" t="s">
        <v>118</v>
      </c>
      <c r="AH26" s="169" t="s">
        <v>119</v>
      </c>
      <c r="AI26" s="169" t="s">
        <v>120</v>
      </c>
      <c r="AJ26" s="169" t="s">
        <v>121</v>
      </c>
      <c r="AK26" s="169" t="s">
        <v>122</v>
      </c>
      <c r="AL26" s="169" t="s">
        <v>123</v>
      </c>
      <c r="AM26" s="169" t="s">
        <v>124</v>
      </c>
      <c r="AN26" s="169" t="s">
        <v>125</v>
      </c>
      <c r="AO26" s="169" t="s">
        <v>126</v>
      </c>
      <c r="AP26" s="170" t="s">
        <v>127</v>
      </c>
      <c r="AQ26" s="71"/>
      <c r="AR26" s="71"/>
    </row>
    <row r="27" spans="1:45" x14ac:dyDescent="0.25">
      <c r="B27" s="94">
        <v>2006</v>
      </c>
      <c r="C27" s="156">
        <v>3</v>
      </c>
      <c r="D27" s="157">
        <v>1</v>
      </c>
      <c r="E27" s="157">
        <v>7</v>
      </c>
      <c r="F27" s="157">
        <v>11</v>
      </c>
      <c r="G27" s="157">
        <v>16</v>
      </c>
      <c r="H27" s="157">
        <v>47</v>
      </c>
      <c r="I27" s="157">
        <v>47</v>
      </c>
      <c r="J27" s="157">
        <v>67</v>
      </c>
      <c r="K27" s="157">
        <v>64</v>
      </c>
      <c r="L27" s="157">
        <v>102</v>
      </c>
      <c r="M27" s="157">
        <v>76</v>
      </c>
      <c r="N27" s="157">
        <v>59</v>
      </c>
      <c r="O27" s="157">
        <v>67</v>
      </c>
      <c r="P27" s="157">
        <v>65</v>
      </c>
      <c r="Q27" s="157">
        <v>52</v>
      </c>
      <c r="R27" s="157">
        <v>37</v>
      </c>
      <c r="S27" s="157">
        <v>27</v>
      </c>
      <c r="T27" s="157">
        <v>27</v>
      </c>
      <c r="U27" s="157">
        <v>17</v>
      </c>
      <c r="V27" s="157">
        <v>25</v>
      </c>
      <c r="W27" s="157">
        <v>20</v>
      </c>
      <c r="X27" s="157">
        <v>7</v>
      </c>
      <c r="Y27" s="157">
        <v>15</v>
      </c>
      <c r="Z27" s="157">
        <v>12</v>
      </c>
      <c r="AA27" s="157">
        <v>13</v>
      </c>
      <c r="AB27" s="157">
        <v>16</v>
      </c>
      <c r="AC27" s="157">
        <v>11</v>
      </c>
      <c r="AD27" s="157">
        <v>6</v>
      </c>
      <c r="AE27" s="157">
        <v>7</v>
      </c>
      <c r="AF27" s="157">
        <v>5</v>
      </c>
      <c r="AG27" s="157">
        <v>3</v>
      </c>
      <c r="AH27" s="157">
        <v>4</v>
      </c>
      <c r="AI27" s="157">
        <v>22</v>
      </c>
      <c r="AJ27" s="157">
        <v>4</v>
      </c>
      <c r="AK27" s="157">
        <v>2</v>
      </c>
      <c r="AL27" s="157">
        <v>2</v>
      </c>
      <c r="AM27" s="157">
        <v>7</v>
      </c>
      <c r="AN27" s="157">
        <v>6</v>
      </c>
      <c r="AO27" s="157">
        <v>2</v>
      </c>
      <c r="AP27" s="158">
        <v>2</v>
      </c>
      <c r="AQ27" s="71"/>
      <c r="AR27" s="71"/>
    </row>
    <row r="28" spans="1:45" x14ac:dyDescent="0.25">
      <c r="B28" s="78">
        <f>B27+1</f>
        <v>2007</v>
      </c>
      <c r="C28" s="159">
        <v>3</v>
      </c>
      <c r="D28" s="160">
        <v>4</v>
      </c>
      <c r="E28" s="160">
        <v>12</v>
      </c>
      <c r="F28" s="160">
        <v>35</v>
      </c>
      <c r="G28" s="160">
        <v>44</v>
      </c>
      <c r="H28" s="160">
        <v>98</v>
      </c>
      <c r="I28" s="160">
        <v>77</v>
      </c>
      <c r="J28" s="160">
        <v>75</v>
      </c>
      <c r="K28" s="160">
        <v>84</v>
      </c>
      <c r="L28" s="160">
        <v>77</v>
      </c>
      <c r="M28" s="160">
        <v>63</v>
      </c>
      <c r="N28" s="160">
        <v>56</v>
      </c>
      <c r="O28" s="160">
        <v>40</v>
      </c>
      <c r="P28" s="160">
        <v>39</v>
      </c>
      <c r="Q28" s="160">
        <v>50</v>
      </c>
      <c r="R28" s="160">
        <v>42</v>
      </c>
      <c r="S28" s="160">
        <v>23</v>
      </c>
      <c r="T28" s="160">
        <v>24</v>
      </c>
      <c r="U28" s="160">
        <v>17</v>
      </c>
      <c r="V28" s="160">
        <v>24</v>
      </c>
      <c r="W28" s="160">
        <v>20</v>
      </c>
      <c r="X28" s="160">
        <v>14</v>
      </c>
      <c r="Y28" s="160">
        <v>26</v>
      </c>
      <c r="Z28" s="160">
        <v>14</v>
      </c>
      <c r="AA28" s="160">
        <v>13</v>
      </c>
      <c r="AB28" s="160">
        <v>6</v>
      </c>
      <c r="AC28" s="160">
        <v>8</v>
      </c>
      <c r="AD28" s="160">
        <v>7</v>
      </c>
      <c r="AE28" s="160">
        <v>15</v>
      </c>
      <c r="AF28" s="160">
        <v>5</v>
      </c>
      <c r="AG28" s="160">
        <v>4</v>
      </c>
      <c r="AH28" s="160">
        <v>6</v>
      </c>
      <c r="AI28" s="160">
        <v>7</v>
      </c>
      <c r="AJ28" s="160">
        <v>3</v>
      </c>
      <c r="AK28" s="160">
        <v>5</v>
      </c>
      <c r="AL28" s="160">
        <v>3</v>
      </c>
      <c r="AM28" s="160"/>
      <c r="AN28" s="160"/>
      <c r="AO28" s="160"/>
      <c r="AP28" s="161"/>
      <c r="AQ28" s="71"/>
      <c r="AR28" s="71"/>
    </row>
    <row r="29" spans="1:45" x14ac:dyDescent="0.25">
      <c r="B29" s="78">
        <f t="shared" ref="B29:B36" si="2">B28+1</f>
        <v>2008</v>
      </c>
      <c r="C29" s="159">
        <v>7</v>
      </c>
      <c r="D29" s="160">
        <v>11</v>
      </c>
      <c r="E29" s="160">
        <v>23</v>
      </c>
      <c r="F29" s="160">
        <v>44</v>
      </c>
      <c r="G29" s="160">
        <v>64</v>
      </c>
      <c r="H29" s="160">
        <v>81</v>
      </c>
      <c r="I29" s="160">
        <v>84</v>
      </c>
      <c r="J29" s="160">
        <v>101</v>
      </c>
      <c r="K29" s="160">
        <v>91</v>
      </c>
      <c r="L29" s="160">
        <v>80</v>
      </c>
      <c r="M29" s="160">
        <v>69</v>
      </c>
      <c r="N29" s="160">
        <v>61</v>
      </c>
      <c r="O29" s="160">
        <v>64</v>
      </c>
      <c r="P29" s="160">
        <v>54</v>
      </c>
      <c r="Q29" s="160">
        <v>43</v>
      </c>
      <c r="R29" s="160">
        <v>31</v>
      </c>
      <c r="S29" s="160">
        <v>41</v>
      </c>
      <c r="T29" s="160">
        <v>20</v>
      </c>
      <c r="U29" s="160">
        <v>38</v>
      </c>
      <c r="V29" s="160">
        <v>30</v>
      </c>
      <c r="W29" s="160">
        <v>21</v>
      </c>
      <c r="X29" s="160">
        <v>7</v>
      </c>
      <c r="Y29" s="160">
        <v>6</v>
      </c>
      <c r="Z29" s="160">
        <v>16</v>
      </c>
      <c r="AA29" s="160">
        <v>29</v>
      </c>
      <c r="AB29" s="160">
        <v>8</v>
      </c>
      <c r="AC29" s="160">
        <v>2</v>
      </c>
      <c r="AD29" s="160">
        <v>15</v>
      </c>
      <c r="AE29" s="160">
        <v>15</v>
      </c>
      <c r="AF29" s="160">
        <v>11</v>
      </c>
      <c r="AG29" s="160">
        <v>4</v>
      </c>
      <c r="AH29" s="160">
        <v>4</v>
      </c>
      <c r="AI29" s="160"/>
      <c r="AJ29" s="160"/>
      <c r="AK29" s="160"/>
      <c r="AL29" s="160"/>
      <c r="AM29" s="160"/>
      <c r="AN29" s="160"/>
      <c r="AO29" s="160"/>
      <c r="AP29" s="161"/>
      <c r="AQ29" s="71"/>
      <c r="AR29" s="71"/>
    </row>
    <row r="30" spans="1:45" x14ac:dyDescent="0.25">
      <c r="B30" s="78">
        <f t="shared" si="2"/>
        <v>2009</v>
      </c>
      <c r="C30" s="159">
        <v>7</v>
      </c>
      <c r="D30" s="160">
        <v>10</v>
      </c>
      <c r="E30" s="160">
        <v>42</v>
      </c>
      <c r="F30" s="160">
        <v>44</v>
      </c>
      <c r="G30" s="160">
        <v>58</v>
      </c>
      <c r="H30" s="160">
        <v>75</v>
      </c>
      <c r="I30" s="160">
        <v>87</v>
      </c>
      <c r="J30" s="160">
        <v>84</v>
      </c>
      <c r="K30" s="160">
        <v>81</v>
      </c>
      <c r="L30" s="160">
        <v>81</v>
      </c>
      <c r="M30" s="160">
        <v>75</v>
      </c>
      <c r="N30" s="160">
        <v>63</v>
      </c>
      <c r="O30" s="160">
        <v>59</v>
      </c>
      <c r="P30" s="160">
        <v>53</v>
      </c>
      <c r="Q30" s="160">
        <v>51</v>
      </c>
      <c r="R30" s="160">
        <v>44</v>
      </c>
      <c r="S30" s="160">
        <v>18</v>
      </c>
      <c r="T30" s="160">
        <v>28</v>
      </c>
      <c r="U30" s="160">
        <v>16</v>
      </c>
      <c r="V30" s="160">
        <v>16</v>
      </c>
      <c r="W30" s="160">
        <v>31</v>
      </c>
      <c r="X30" s="160">
        <v>15</v>
      </c>
      <c r="Y30" s="160">
        <v>9</v>
      </c>
      <c r="Z30" s="160">
        <v>15</v>
      </c>
      <c r="AA30" s="160">
        <v>9</v>
      </c>
      <c r="AB30" s="160">
        <v>10</v>
      </c>
      <c r="AC30" s="160">
        <v>9</v>
      </c>
      <c r="AD30" s="160">
        <v>8</v>
      </c>
      <c r="AE30" s="160"/>
      <c r="AF30" s="160"/>
      <c r="AG30" s="160"/>
      <c r="AH30" s="160"/>
      <c r="AI30" s="160"/>
      <c r="AJ30" s="160"/>
      <c r="AK30" s="160"/>
      <c r="AL30" s="160"/>
      <c r="AM30" s="160"/>
      <c r="AN30" s="160"/>
      <c r="AO30" s="160"/>
      <c r="AP30" s="161"/>
      <c r="AQ30" s="71"/>
      <c r="AR30" s="71"/>
    </row>
    <row r="31" spans="1:45" x14ac:dyDescent="0.25">
      <c r="B31" s="78">
        <f t="shared" si="2"/>
        <v>2010</v>
      </c>
      <c r="C31" s="159">
        <v>4</v>
      </c>
      <c r="D31" s="160">
        <v>10</v>
      </c>
      <c r="E31" s="160">
        <v>45</v>
      </c>
      <c r="F31" s="160">
        <v>68</v>
      </c>
      <c r="G31" s="160">
        <v>80</v>
      </c>
      <c r="H31" s="160">
        <v>98</v>
      </c>
      <c r="I31" s="160">
        <v>78</v>
      </c>
      <c r="J31" s="160">
        <v>104</v>
      </c>
      <c r="K31" s="160">
        <v>92</v>
      </c>
      <c r="L31" s="160">
        <v>87</v>
      </c>
      <c r="M31" s="160">
        <v>72</v>
      </c>
      <c r="N31" s="160">
        <v>60</v>
      </c>
      <c r="O31" s="160">
        <v>47</v>
      </c>
      <c r="P31" s="160">
        <v>44</v>
      </c>
      <c r="Q31" s="160">
        <v>37</v>
      </c>
      <c r="R31" s="160">
        <v>31</v>
      </c>
      <c r="S31" s="160">
        <v>44</v>
      </c>
      <c r="T31" s="160">
        <v>23</v>
      </c>
      <c r="U31" s="160">
        <v>24</v>
      </c>
      <c r="V31" s="160">
        <v>27</v>
      </c>
      <c r="W31" s="160">
        <v>13</v>
      </c>
      <c r="X31" s="160">
        <v>20</v>
      </c>
      <c r="Y31" s="160">
        <v>13</v>
      </c>
      <c r="Z31" s="160">
        <v>7</v>
      </c>
      <c r="AA31" s="160"/>
      <c r="AB31" s="160"/>
      <c r="AC31" s="160"/>
      <c r="AD31" s="160"/>
      <c r="AE31" s="160"/>
      <c r="AF31" s="160"/>
      <c r="AG31" s="160"/>
      <c r="AH31" s="160"/>
      <c r="AI31" s="160"/>
      <c r="AJ31" s="160"/>
      <c r="AK31" s="160"/>
      <c r="AL31" s="160"/>
      <c r="AM31" s="160"/>
      <c r="AN31" s="160"/>
      <c r="AO31" s="160"/>
      <c r="AP31" s="161"/>
      <c r="AQ31" s="71"/>
      <c r="AR31" s="71"/>
    </row>
    <row r="32" spans="1:45" x14ac:dyDescent="0.25">
      <c r="B32" s="78">
        <f t="shared" si="2"/>
        <v>2011</v>
      </c>
      <c r="C32" s="159">
        <v>4</v>
      </c>
      <c r="D32" s="160">
        <v>10</v>
      </c>
      <c r="E32" s="160">
        <v>39</v>
      </c>
      <c r="F32" s="160">
        <v>58</v>
      </c>
      <c r="G32" s="160">
        <v>74</v>
      </c>
      <c r="H32" s="160">
        <v>103</v>
      </c>
      <c r="I32" s="160">
        <v>97</v>
      </c>
      <c r="J32" s="160">
        <v>82</v>
      </c>
      <c r="K32" s="160">
        <v>83</v>
      </c>
      <c r="L32" s="160">
        <v>58</v>
      </c>
      <c r="M32" s="160">
        <v>49</v>
      </c>
      <c r="N32" s="160">
        <v>79</v>
      </c>
      <c r="O32" s="160">
        <v>63</v>
      </c>
      <c r="P32" s="160">
        <v>53</v>
      </c>
      <c r="Q32" s="160">
        <v>53</v>
      </c>
      <c r="R32" s="160">
        <v>66</v>
      </c>
      <c r="S32" s="160">
        <v>58</v>
      </c>
      <c r="T32" s="160">
        <v>32</v>
      </c>
      <c r="U32" s="160">
        <v>15</v>
      </c>
      <c r="V32" s="160">
        <v>18</v>
      </c>
      <c r="W32" s="160"/>
      <c r="X32" s="160"/>
      <c r="Y32" s="160"/>
      <c r="Z32" s="160"/>
      <c r="AA32" s="160"/>
      <c r="AB32" s="160"/>
      <c r="AC32" s="160"/>
      <c r="AD32" s="160"/>
      <c r="AE32" s="160"/>
      <c r="AF32" s="160"/>
      <c r="AG32" s="160"/>
      <c r="AH32" s="160"/>
      <c r="AI32" s="160"/>
      <c r="AJ32" s="160"/>
      <c r="AK32" s="160"/>
      <c r="AL32" s="160"/>
      <c r="AM32" s="160"/>
      <c r="AN32" s="160"/>
      <c r="AO32" s="160"/>
      <c r="AP32" s="161"/>
      <c r="AQ32" s="71"/>
      <c r="AR32" s="71"/>
    </row>
    <row r="33" spans="1:45" x14ac:dyDescent="0.25">
      <c r="B33" s="78">
        <f t="shared" si="2"/>
        <v>2012</v>
      </c>
      <c r="C33" s="159">
        <v>5</v>
      </c>
      <c r="D33" s="160">
        <v>12</v>
      </c>
      <c r="E33" s="160">
        <v>33</v>
      </c>
      <c r="F33" s="160">
        <v>42</v>
      </c>
      <c r="G33" s="160">
        <v>69</v>
      </c>
      <c r="H33" s="160">
        <v>75</v>
      </c>
      <c r="I33" s="160">
        <v>60</v>
      </c>
      <c r="J33" s="160">
        <v>91</v>
      </c>
      <c r="K33" s="160">
        <v>90</v>
      </c>
      <c r="L33" s="160">
        <v>61</v>
      </c>
      <c r="M33" s="160">
        <v>72</v>
      </c>
      <c r="N33" s="160">
        <v>73</v>
      </c>
      <c r="O33" s="160">
        <v>86</v>
      </c>
      <c r="P33" s="160">
        <v>63</v>
      </c>
      <c r="Q33" s="160">
        <v>22</v>
      </c>
      <c r="R33" s="160">
        <v>11</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71"/>
      <c r="AR33" s="71"/>
    </row>
    <row r="34" spans="1:45" x14ac:dyDescent="0.25">
      <c r="B34" s="78">
        <f t="shared" si="2"/>
        <v>2013</v>
      </c>
      <c r="C34" s="159">
        <v>6</v>
      </c>
      <c r="D34" s="160">
        <v>10</v>
      </c>
      <c r="E34" s="160">
        <v>27</v>
      </c>
      <c r="F34" s="160">
        <v>44</v>
      </c>
      <c r="G34" s="160">
        <v>57</v>
      </c>
      <c r="H34" s="160">
        <v>75</v>
      </c>
      <c r="I34" s="160">
        <v>83</v>
      </c>
      <c r="J34" s="160">
        <v>99</v>
      </c>
      <c r="K34" s="160">
        <v>105</v>
      </c>
      <c r="L34" s="160">
        <v>55</v>
      </c>
      <c r="M34" s="160">
        <v>42</v>
      </c>
      <c r="N34" s="160">
        <v>24</v>
      </c>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71"/>
      <c r="AR34" s="71"/>
    </row>
    <row r="35" spans="1:45" x14ac:dyDescent="0.25">
      <c r="B35" s="78">
        <f t="shared" si="2"/>
        <v>2014</v>
      </c>
      <c r="C35" s="159">
        <v>8</v>
      </c>
      <c r="D35" s="160">
        <v>11</v>
      </c>
      <c r="E35" s="160">
        <v>28</v>
      </c>
      <c r="F35" s="160">
        <v>56</v>
      </c>
      <c r="G35" s="160">
        <v>89</v>
      </c>
      <c r="H35" s="160">
        <v>47</v>
      </c>
      <c r="I35" s="160">
        <v>41</v>
      </c>
      <c r="J35" s="160">
        <v>24</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1"/>
      <c r="AQ35" s="71"/>
      <c r="AR35" s="71"/>
    </row>
    <row r="36" spans="1:45" x14ac:dyDescent="0.25">
      <c r="B36" s="79">
        <f t="shared" si="2"/>
        <v>2015</v>
      </c>
      <c r="C36" s="162">
        <v>7</v>
      </c>
      <c r="D36" s="163">
        <v>6</v>
      </c>
      <c r="E36" s="163">
        <v>12</v>
      </c>
      <c r="F36" s="163">
        <v>7</v>
      </c>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c r="AQ36" s="71"/>
      <c r="AR36" s="71"/>
    </row>
    <row r="37" spans="1:45" x14ac:dyDescent="0.25">
      <c r="AR37" s="85"/>
    </row>
    <row r="38" spans="1:45" x14ac:dyDescent="0.25">
      <c r="B38" s="92" t="s">
        <v>12</v>
      </c>
      <c r="AR38" s="85"/>
    </row>
    <row r="39" spans="1:45" x14ac:dyDescent="0.25">
      <c r="B39" s="81" t="s">
        <v>56</v>
      </c>
      <c r="AR39" s="85"/>
    </row>
    <row r="40" spans="1:45" x14ac:dyDescent="0.25">
      <c r="B40" s="81" t="s">
        <v>132</v>
      </c>
      <c r="AR40" s="85"/>
    </row>
    <row r="41" spans="1:45" x14ac:dyDescent="0.25">
      <c r="B41" s="81" t="s">
        <v>129</v>
      </c>
      <c r="AR41" s="85"/>
    </row>
    <row r="42" spans="1:45" x14ac:dyDescent="0.25">
      <c r="B42" s="81" t="s">
        <v>130</v>
      </c>
      <c r="AR42" s="85"/>
    </row>
    <row r="43" spans="1:45" x14ac:dyDescent="0.25">
      <c r="A43" s="93"/>
      <c r="B43" s="155" t="s">
        <v>183</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85"/>
      <c r="AS43" s="93"/>
    </row>
    <row r="44" spans="1:45" x14ac:dyDescent="0.25">
      <c r="AR44" s="85"/>
    </row>
    <row r="45" spans="1:45" x14ac:dyDescent="0.25">
      <c r="AR45" s="85"/>
    </row>
    <row r="46" spans="1:45" x14ac:dyDescent="0.25">
      <c r="B46" s="83"/>
      <c r="C46" s="267" t="s">
        <v>133</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9"/>
      <c r="AR46" s="85"/>
    </row>
    <row r="47" spans="1:45" x14ac:dyDescent="0.25">
      <c r="B47" s="84" t="s">
        <v>0</v>
      </c>
      <c r="C47" s="84" t="s">
        <v>88</v>
      </c>
      <c r="D47" s="73" t="s">
        <v>89</v>
      </c>
      <c r="E47" s="73" t="s">
        <v>90</v>
      </c>
      <c r="F47" s="73" t="s">
        <v>91</v>
      </c>
      <c r="G47" s="73" t="s">
        <v>92</v>
      </c>
      <c r="H47" s="73" t="s">
        <v>93</v>
      </c>
      <c r="I47" s="73" t="s">
        <v>94</v>
      </c>
      <c r="J47" s="73" t="s">
        <v>95</v>
      </c>
      <c r="K47" s="73" t="s">
        <v>96</v>
      </c>
      <c r="L47" s="73" t="s">
        <v>97</v>
      </c>
      <c r="M47" s="73" t="s">
        <v>98</v>
      </c>
      <c r="N47" s="73" t="s">
        <v>99</v>
      </c>
      <c r="O47" s="73" t="s">
        <v>100</v>
      </c>
      <c r="P47" s="73" t="s">
        <v>101</v>
      </c>
      <c r="Q47" s="73" t="s">
        <v>102</v>
      </c>
      <c r="R47" s="73" t="s">
        <v>103</v>
      </c>
      <c r="S47" s="73" t="s">
        <v>104</v>
      </c>
      <c r="T47" s="73" t="s">
        <v>105</v>
      </c>
      <c r="U47" s="73" t="s">
        <v>106</v>
      </c>
      <c r="V47" s="73" t="s">
        <v>107</v>
      </c>
      <c r="W47" s="73" t="s">
        <v>108</v>
      </c>
      <c r="X47" s="73" t="s">
        <v>109</v>
      </c>
      <c r="Y47" s="73" t="s">
        <v>110</v>
      </c>
      <c r="Z47" s="73" t="s">
        <v>111</v>
      </c>
      <c r="AA47" s="73" t="s">
        <v>112</v>
      </c>
      <c r="AB47" s="73" t="s">
        <v>113</v>
      </c>
      <c r="AC47" s="73" t="s">
        <v>114</v>
      </c>
      <c r="AD47" s="73" t="s">
        <v>115</v>
      </c>
      <c r="AE47" s="73" t="s">
        <v>116</v>
      </c>
      <c r="AF47" s="73" t="s">
        <v>117</v>
      </c>
      <c r="AG47" s="73" t="s">
        <v>118</v>
      </c>
      <c r="AH47" s="73" t="s">
        <v>119</v>
      </c>
      <c r="AI47" s="73" t="s">
        <v>120</v>
      </c>
      <c r="AJ47" s="73" t="s">
        <v>121</v>
      </c>
      <c r="AK47" s="73" t="s">
        <v>122</v>
      </c>
      <c r="AL47" s="73" t="s">
        <v>123</v>
      </c>
      <c r="AM47" s="73" t="s">
        <v>124</v>
      </c>
      <c r="AN47" s="73" t="s">
        <v>125</v>
      </c>
      <c r="AO47" s="73" t="s">
        <v>126</v>
      </c>
      <c r="AP47" s="75" t="s">
        <v>127</v>
      </c>
    </row>
    <row r="48" spans="1:45" x14ac:dyDescent="0.25">
      <c r="B48" s="94">
        <v>2006</v>
      </c>
      <c r="C48" s="96">
        <f>C6+C27</f>
        <v>18</v>
      </c>
      <c r="D48" s="97">
        <f t="shared" ref="D48:AP48" si="3">D6+D27</f>
        <v>15</v>
      </c>
      <c r="E48" s="97">
        <f t="shared" si="3"/>
        <v>22</v>
      </c>
      <c r="F48" s="97">
        <f t="shared" si="3"/>
        <v>24</v>
      </c>
      <c r="G48" s="97">
        <f t="shared" si="3"/>
        <v>34</v>
      </c>
      <c r="H48" s="97">
        <f t="shared" si="3"/>
        <v>68</v>
      </c>
      <c r="I48" s="97">
        <f t="shared" si="3"/>
        <v>73</v>
      </c>
      <c r="J48" s="97">
        <f t="shared" si="3"/>
        <v>94</v>
      </c>
      <c r="K48" s="97">
        <f t="shared" si="3"/>
        <v>109</v>
      </c>
      <c r="L48" s="97">
        <f t="shared" si="3"/>
        <v>176</v>
      </c>
      <c r="M48" s="97">
        <f t="shared" si="3"/>
        <v>87</v>
      </c>
      <c r="N48" s="97">
        <f t="shared" si="3"/>
        <v>70</v>
      </c>
      <c r="O48" s="97">
        <f t="shared" si="3"/>
        <v>80</v>
      </c>
      <c r="P48" s="97">
        <f t="shared" si="3"/>
        <v>70</v>
      </c>
      <c r="Q48" s="97">
        <f t="shared" si="3"/>
        <v>57</v>
      </c>
      <c r="R48" s="97">
        <f t="shared" si="3"/>
        <v>43</v>
      </c>
      <c r="S48" s="97">
        <f t="shared" si="3"/>
        <v>28</v>
      </c>
      <c r="T48" s="97">
        <f t="shared" si="3"/>
        <v>26</v>
      </c>
      <c r="U48" s="97">
        <f t="shared" si="3"/>
        <v>16</v>
      </c>
      <c r="V48" s="97">
        <f t="shared" si="3"/>
        <v>28</v>
      </c>
      <c r="W48" s="97">
        <f t="shared" si="3"/>
        <v>22</v>
      </c>
      <c r="X48" s="97">
        <f t="shared" si="3"/>
        <v>8</v>
      </c>
      <c r="Y48" s="97">
        <f t="shared" si="3"/>
        <v>16</v>
      </c>
      <c r="Z48" s="97">
        <f t="shared" si="3"/>
        <v>13</v>
      </c>
      <c r="AA48" s="97">
        <f t="shared" si="3"/>
        <v>15</v>
      </c>
      <c r="AB48" s="97">
        <f t="shared" si="3"/>
        <v>16</v>
      </c>
      <c r="AC48" s="97">
        <f t="shared" si="3"/>
        <v>13</v>
      </c>
      <c r="AD48" s="97">
        <f t="shared" si="3"/>
        <v>7</v>
      </c>
      <c r="AE48" s="97">
        <f t="shared" si="3"/>
        <v>7</v>
      </c>
      <c r="AF48" s="97">
        <f t="shared" si="3"/>
        <v>4</v>
      </c>
      <c r="AG48" s="97">
        <f t="shared" si="3"/>
        <v>4</v>
      </c>
      <c r="AH48" s="97">
        <f t="shared" si="3"/>
        <v>4</v>
      </c>
      <c r="AI48" s="97">
        <f t="shared" si="3"/>
        <v>22</v>
      </c>
      <c r="AJ48" s="97">
        <f t="shared" si="3"/>
        <v>4</v>
      </c>
      <c r="AK48" s="97">
        <f t="shared" si="3"/>
        <v>2</v>
      </c>
      <c r="AL48" s="97">
        <f t="shared" si="3"/>
        <v>3</v>
      </c>
      <c r="AM48" s="97">
        <f t="shared" si="3"/>
        <v>8</v>
      </c>
      <c r="AN48" s="97">
        <f t="shared" si="3"/>
        <v>7</v>
      </c>
      <c r="AO48" s="97">
        <f t="shared" si="3"/>
        <v>3</v>
      </c>
      <c r="AP48" s="98">
        <f t="shared" si="3"/>
        <v>3</v>
      </c>
    </row>
    <row r="49" spans="2:44" x14ac:dyDescent="0.25">
      <c r="B49" s="78">
        <f>B48+1</f>
        <v>2007</v>
      </c>
      <c r="C49" s="96">
        <f t="shared" ref="C49:AL55" si="4">C7+C28</f>
        <v>31</v>
      </c>
      <c r="D49" s="97">
        <f t="shared" si="4"/>
        <v>17</v>
      </c>
      <c r="E49" s="97">
        <f t="shared" si="4"/>
        <v>43</v>
      </c>
      <c r="F49" s="97">
        <f t="shared" si="4"/>
        <v>50</v>
      </c>
      <c r="G49" s="97">
        <f t="shared" si="4"/>
        <v>64</v>
      </c>
      <c r="H49" s="97">
        <f t="shared" si="4"/>
        <v>159</v>
      </c>
      <c r="I49" s="97">
        <f t="shared" si="4"/>
        <v>99</v>
      </c>
      <c r="J49" s="97">
        <f t="shared" si="4"/>
        <v>103</v>
      </c>
      <c r="K49" s="97">
        <f t="shared" si="4"/>
        <v>110</v>
      </c>
      <c r="L49" s="97">
        <f t="shared" si="4"/>
        <v>92</v>
      </c>
      <c r="M49" s="97">
        <f t="shared" si="4"/>
        <v>73</v>
      </c>
      <c r="N49" s="97">
        <f t="shared" si="4"/>
        <v>65</v>
      </c>
      <c r="O49" s="97">
        <f t="shared" si="4"/>
        <v>47</v>
      </c>
      <c r="P49" s="97">
        <f t="shared" si="4"/>
        <v>45</v>
      </c>
      <c r="Q49" s="97">
        <f t="shared" si="4"/>
        <v>55</v>
      </c>
      <c r="R49" s="97">
        <f t="shared" si="4"/>
        <v>49</v>
      </c>
      <c r="S49" s="97">
        <f t="shared" si="4"/>
        <v>29</v>
      </c>
      <c r="T49" s="97">
        <f t="shared" si="4"/>
        <v>27</v>
      </c>
      <c r="U49" s="97">
        <f t="shared" si="4"/>
        <v>23</v>
      </c>
      <c r="V49" s="97">
        <f t="shared" si="4"/>
        <v>26</v>
      </c>
      <c r="W49" s="97">
        <f t="shared" si="4"/>
        <v>19</v>
      </c>
      <c r="X49" s="97">
        <f t="shared" si="4"/>
        <v>20</v>
      </c>
      <c r="Y49" s="97">
        <f t="shared" si="4"/>
        <v>29</v>
      </c>
      <c r="Z49" s="97">
        <f t="shared" si="4"/>
        <v>16</v>
      </c>
      <c r="AA49" s="97">
        <f t="shared" si="4"/>
        <v>14</v>
      </c>
      <c r="AB49" s="97">
        <f t="shared" si="4"/>
        <v>8</v>
      </c>
      <c r="AC49" s="97">
        <f t="shared" si="4"/>
        <v>10</v>
      </c>
      <c r="AD49" s="97">
        <f t="shared" si="4"/>
        <v>9</v>
      </c>
      <c r="AE49" s="97">
        <f t="shared" si="4"/>
        <v>17</v>
      </c>
      <c r="AF49" s="97">
        <f t="shared" si="4"/>
        <v>7</v>
      </c>
      <c r="AG49" s="97">
        <f t="shared" si="4"/>
        <v>7</v>
      </c>
      <c r="AH49" s="97">
        <f t="shared" si="4"/>
        <v>6</v>
      </c>
      <c r="AI49" s="97">
        <f t="shared" si="4"/>
        <v>7</v>
      </c>
      <c r="AJ49" s="97">
        <f t="shared" si="4"/>
        <v>3</v>
      </c>
      <c r="AK49" s="97">
        <f t="shared" si="4"/>
        <v>6</v>
      </c>
      <c r="AL49" s="97">
        <f t="shared" si="4"/>
        <v>3</v>
      </c>
      <c r="AM49" s="99"/>
      <c r="AN49" s="99"/>
      <c r="AO49" s="99"/>
      <c r="AP49" s="100"/>
    </row>
    <row r="50" spans="2:44" x14ac:dyDescent="0.25">
      <c r="B50" s="78">
        <f t="shared" ref="B50:B57" si="5">B49+1</f>
        <v>2008</v>
      </c>
      <c r="C50" s="96">
        <f t="shared" si="4"/>
        <v>35</v>
      </c>
      <c r="D50" s="97">
        <f t="shared" si="4"/>
        <v>54</v>
      </c>
      <c r="E50" s="97">
        <f t="shared" si="4"/>
        <v>64</v>
      </c>
      <c r="F50" s="97">
        <f t="shared" si="4"/>
        <v>102</v>
      </c>
      <c r="G50" s="97">
        <f t="shared" si="4"/>
        <v>97</v>
      </c>
      <c r="H50" s="97">
        <f t="shared" si="4"/>
        <v>106</v>
      </c>
      <c r="I50" s="97">
        <f t="shared" si="4"/>
        <v>115</v>
      </c>
      <c r="J50" s="97">
        <f t="shared" si="4"/>
        <v>135</v>
      </c>
      <c r="K50" s="97">
        <f t="shared" si="4"/>
        <v>110</v>
      </c>
      <c r="L50" s="97">
        <f t="shared" si="4"/>
        <v>94</v>
      </c>
      <c r="M50" s="97">
        <f t="shared" si="4"/>
        <v>80</v>
      </c>
      <c r="N50" s="97">
        <f t="shared" si="4"/>
        <v>72</v>
      </c>
      <c r="O50" s="97">
        <f t="shared" si="4"/>
        <v>69</v>
      </c>
      <c r="P50" s="97">
        <f t="shared" si="4"/>
        <v>62</v>
      </c>
      <c r="Q50" s="97">
        <f t="shared" si="4"/>
        <v>51</v>
      </c>
      <c r="R50" s="97">
        <f t="shared" si="4"/>
        <v>33</v>
      </c>
      <c r="S50" s="97">
        <f t="shared" si="4"/>
        <v>44</v>
      </c>
      <c r="T50" s="97">
        <f t="shared" si="4"/>
        <v>21</v>
      </c>
      <c r="U50" s="97">
        <f t="shared" si="4"/>
        <v>40</v>
      </c>
      <c r="V50" s="97">
        <f t="shared" si="4"/>
        <v>30</v>
      </c>
      <c r="W50" s="97">
        <f t="shared" si="4"/>
        <v>21</v>
      </c>
      <c r="X50" s="97">
        <f t="shared" si="4"/>
        <v>8</v>
      </c>
      <c r="Y50" s="97">
        <f t="shared" si="4"/>
        <v>7</v>
      </c>
      <c r="Z50" s="97">
        <f t="shared" si="4"/>
        <v>16</v>
      </c>
      <c r="AA50" s="97">
        <f t="shared" si="4"/>
        <v>33</v>
      </c>
      <c r="AB50" s="97">
        <f t="shared" si="4"/>
        <v>10</v>
      </c>
      <c r="AC50" s="97">
        <f t="shared" si="4"/>
        <v>3</v>
      </c>
      <c r="AD50" s="97">
        <f t="shared" si="4"/>
        <v>16</v>
      </c>
      <c r="AE50" s="97">
        <f t="shared" si="4"/>
        <v>15</v>
      </c>
      <c r="AF50" s="97">
        <f t="shared" si="4"/>
        <v>13</v>
      </c>
      <c r="AG50" s="97">
        <f t="shared" si="4"/>
        <v>4</v>
      </c>
      <c r="AH50" s="97">
        <f t="shared" si="4"/>
        <v>4</v>
      </c>
      <c r="AI50" s="99"/>
      <c r="AJ50" s="99"/>
      <c r="AK50" s="99"/>
      <c r="AL50" s="99"/>
      <c r="AM50" s="99"/>
      <c r="AN50" s="99"/>
      <c r="AO50" s="99"/>
      <c r="AP50" s="100"/>
    </row>
    <row r="51" spans="2:44" x14ac:dyDescent="0.25">
      <c r="B51" s="78">
        <f t="shared" si="5"/>
        <v>2009</v>
      </c>
      <c r="C51" s="96">
        <f t="shared" si="4"/>
        <v>49</v>
      </c>
      <c r="D51" s="97">
        <f t="shared" si="4"/>
        <v>52</v>
      </c>
      <c r="E51" s="97">
        <f t="shared" si="4"/>
        <v>89</v>
      </c>
      <c r="F51" s="97">
        <f t="shared" si="4"/>
        <v>95</v>
      </c>
      <c r="G51" s="97">
        <f t="shared" si="4"/>
        <v>97</v>
      </c>
      <c r="H51" s="97">
        <f t="shared" si="4"/>
        <v>107</v>
      </c>
      <c r="I51" s="97">
        <f t="shared" si="4"/>
        <v>115</v>
      </c>
      <c r="J51" s="97">
        <f t="shared" si="4"/>
        <v>111</v>
      </c>
      <c r="K51" s="97">
        <f t="shared" si="4"/>
        <v>94</v>
      </c>
      <c r="L51" s="97">
        <f t="shared" si="4"/>
        <v>88</v>
      </c>
      <c r="M51" s="97">
        <f t="shared" si="4"/>
        <v>86</v>
      </c>
      <c r="N51" s="97">
        <f t="shared" si="4"/>
        <v>72</v>
      </c>
      <c r="O51" s="97">
        <f t="shared" si="4"/>
        <v>68</v>
      </c>
      <c r="P51" s="97">
        <f t="shared" si="4"/>
        <v>65</v>
      </c>
      <c r="Q51" s="97">
        <f t="shared" si="4"/>
        <v>60</v>
      </c>
      <c r="R51" s="97">
        <f t="shared" si="4"/>
        <v>47</v>
      </c>
      <c r="S51" s="97">
        <f t="shared" si="4"/>
        <v>20</v>
      </c>
      <c r="T51" s="97">
        <f t="shared" si="4"/>
        <v>31</v>
      </c>
      <c r="U51" s="97">
        <f t="shared" si="4"/>
        <v>16</v>
      </c>
      <c r="V51" s="97">
        <f t="shared" si="4"/>
        <v>17</v>
      </c>
      <c r="W51" s="97">
        <f t="shared" si="4"/>
        <v>32</v>
      </c>
      <c r="X51" s="97">
        <f t="shared" si="4"/>
        <v>16</v>
      </c>
      <c r="Y51" s="97">
        <f t="shared" si="4"/>
        <v>11</v>
      </c>
      <c r="Z51" s="97">
        <f t="shared" si="4"/>
        <v>19</v>
      </c>
      <c r="AA51" s="97">
        <f t="shared" si="4"/>
        <v>11</v>
      </c>
      <c r="AB51" s="97">
        <f t="shared" si="4"/>
        <v>15</v>
      </c>
      <c r="AC51" s="97">
        <f t="shared" si="4"/>
        <v>9</v>
      </c>
      <c r="AD51" s="97">
        <f t="shared" si="4"/>
        <v>8</v>
      </c>
      <c r="AE51" s="99"/>
      <c r="AF51" s="99"/>
      <c r="AG51" s="99"/>
      <c r="AH51" s="99"/>
      <c r="AI51" s="99"/>
      <c r="AJ51" s="99"/>
      <c r="AK51" s="99"/>
      <c r="AL51" s="99"/>
      <c r="AM51" s="99"/>
      <c r="AN51" s="99"/>
      <c r="AO51" s="99"/>
      <c r="AP51" s="100"/>
    </row>
    <row r="52" spans="2:44" x14ac:dyDescent="0.25">
      <c r="B52" s="78">
        <f t="shared" si="5"/>
        <v>2010</v>
      </c>
      <c r="C52" s="96">
        <f t="shared" si="4"/>
        <v>60</v>
      </c>
      <c r="D52" s="97">
        <f t="shared" si="4"/>
        <v>42</v>
      </c>
      <c r="E52" s="97">
        <f t="shared" si="4"/>
        <v>80</v>
      </c>
      <c r="F52" s="97">
        <f t="shared" si="4"/>
        <v>113</v>
      </c>
      <c r="G52" s="97">
        <f t="shared" si="4"/>
        <v>118</v>
      </c>
      <c r="H52" s="97">
        <f t="shared" si="4"/>
        <v>125</v>
      </c>
      <c r="I52" s="97">
        <f t="shared" si="4"/>
        <v>111</v>
      </c>
      <c r="J52" s="97">
        <f t="shared" si="4"/>
        <v>126</v>
      </c>
      <c r="K52" s="97">
        <f t="shared" si="4"/>
        <v>108</v>
      </c>
      <c r="L52" s="97">
        <f t="shared" si="4"/>
        <v>99</v>
      </c>
      <c r="M52" s="97">
        <f t="shared" si="4"/>
        <v>87</v>
      </c>
      <c r="N52" s="97">
        <f t="shared" si="4"/>
        <v>67</v>
      </c>
      <c r="O52" s="97">
        <f t="shared" si="4"/>
        <v>57</v>
      </c>
      <c r="P52" s="97">
        <f t="shared" si="4"/>
        <v>51</v>
      </c>
      <c r="Q52" s="97">
        <f t="shared" si="4"/>
        <v>47</v>
      </c>
      <c r="R52" s="97">
        <f t="shared" si="4"/>
        <v>35</v>
      </c>
      <c r="S52" s="97">
        <f t="shared" si="4"/>
        <v>51</v>
      </c>
      <c r="T52" s="97">
        <f t="shared" si="4"/>
        <v>28</v>
      </c>
      <c r="U52" s="97">
        <f t="shared" si="4"/>
        <v>27</v>
      </c>
      <c r="V52" s="97">
        <f t="shared" si="4"/>
        <v>30</v>
      </c>
      <c r="W52" s="97">
        <f t="shared" si="4"/>
        <v>22</v>
      </c>
      <c r="X52" s="97">
        <f t="shared" si="4"/>
        <v>25</v>
      </c>
      <c r="Y52" s="97">
        <f t="shared" si="4"/>
        <v>16</v>
      </c>
      <c r="Z52" s="97">
        <f t="shared" si="4"/>
        <v>11</v>
      </c>
      <c r="AA52" s="99"/>
      <c r="AB52" s="99"/>
      <c r="AC52" s="99"/>
      <c r="AD52" s="99"/>
      <c r="AE52" s="99"/>
      <c r="AF52" s="99"/>
      <c r="AG52" s="99"/>
      <c r="AH52" s="99"/>
      <c r="AI52" s="99"/>
      <c r="AJ52" s="99"/>
      <c r="AK52" s="99"/>
      <c r="AL52" s="99"/>
      <c r="AM52" s="99"/>
      <c r="AN52" s="99"/>
      <c r="AO52" s="99"/>
      <c r="AP52" s="100"/>
    </row>
    <row r="53" spans="2:44" x14ac:dyDescent="0.25">
      <c r="B53" s="78">
        <f t="shared" si="5"/>
        <v>2011</v>
      </c>
      <c r="C53" s="96">
        <f t="shared" si="4"/>
        <v>67</v>
      </c>
      <c r="D53" s="97">
        <f t="shared" si="4"/>
        <v>46</v>
      </c>
      <c r="E53" s="97">
        <f t="shared" si="4"/>
        <v>81</v>
      </c>
      <c r="F53" s="97">
        <f t="shared" si="4"/>
        <v>115</v>
      </c>
      <c r="G53" s="97">
        <f t="shared" si="4"/>
        <v>98</v>
      </c>
      <c r="H53" s="97">
        <f t="shared" si="4"/>
        <v>153</v>
      </c>
      <c r="I53" s="97">
        <f t="shared" si="4"/>
        <v>126</v>
      </c>
      <c r="J53" s="97">
        <f t="shared" si="4"/>
        <v>99</v>
      </c>
      <c r="K53" s="97">
        <f t="shared" si="4"/>
        <v>104</v>
      </c>
      <c r="L53" s="97">
        <f t="shared" si="4"/>
        <v>78</v>
      </c>
      <c r="M53" s="97">
        <f t="shared" si="4"/>
        <v>64</v>
      </c>
      <c r="N53" s="97">
        <f t="shared" si="4"/>
        <v>96</v>
      </c>
      <c r="O53" s="97">
        <f t="shared" si="4"/>
        <v>72</v>
      </c>
      <c r="P53" s="97">
        <f t="shared" si="4"/>
        <v>61</v>
      </c>
      <c r="Q53" s="97">
        <f t="shared" si="4"/>
        <v>65</v>
      </c>
      <c r="R53" s="97">
        <f t="shared" si="4"/>
        <v>72</v>
      </c>
      <c r="S53" s="97">
        <f t="shared" si="4"/>
        <v>68</v>
      </c>
      <c r="T53" s="97">
        <f t="shared" si="4"/>
        <v>39</v>
      </c>
      <c r="U53" s="97">
        <f t="shared" si="4"/>
        <v>18</v>
      </c>
      <c r="V53" s="97">
        <f t="shared" si="4"/>
        <v>30</v>
      </c>
      <c r="W53" s="99"/>
      <c r="X53" s="99"/>
      <c r="Y53" s="99"/>
      <c r="Z53" s="99"/>
      <c r="AA53" s="99"/>
      <c r="AB53" s="99"/>
      <c r="AC53" s="99"/>
      <c r="AD53" s="99"/>
      <c r="AE53" s="99"/>
      <c r="AF53" s="99"/>
      <c r="AG53" s="99"/>
      <c r="AH53" s="99"/>
      <c r="AI53" s="99"/>
      <c r="AJ53" s="99"/>
      <c r="AK53" s="99"/>
      <c r="AL53" s="99"/>
      <c r="AM53" s="99"/>
      <c r="AN53" s="99"/>
      <c r="AO53" s="99"/>
      <c r="AP53" s="100"/>
    </row>
    <row r="54" spans="2:44" x14ac:dyDescent="0.25">
      <c r="B54" s="78">
        <f t="shared" si="5"/>
        <v>2012</v>
      </c>
      <c r="C54" s="96">
        <f t="shared" si="4"/>
        <v>44</v>
      </c>
      <c r="D54" s="97">
        <f t="shared" si="4"/>
        <v>59</v>
      </c>
      <c r="E54" s="97">
        <f t="shared" si="4"/>
        <v>88</v>
      </c>
      <c r="F54" s="97">
        <f t="shared" si="4"/>
        <v>82</v>
      </c>
      <c r="G54" s="97">
        <f t="shared" si="4"/>
        <v>100</v>
      </c>
      <c r="H54" s="97">
        <f t="shared" si="4"/>
        <v>124</v>
      </c>
      <c r="I54" s="97">
        <f t="shared" si="4"/>
        <v>87</v>
      </c>
      <c r="J54" s="97">
        <f t="shared" si="4"/>
        <v>120</v>
      </c>
      <c r="K54" s="97">
        <f t="shared" si="4"/>
        <v>106</v>
      </c>
      <c r="L54" s="97">
        <f t="shared" si="4"/>
        <v>86</v>
      </c>
      <c r="M54" s="97">
        <f t="shared" si="4"/>
        <v>94</v>
      </c>
      <c r="N54" s="97">
        <f t="shared" si="4"/>
        <v>91</v>
      </c>
      <c r="O54" s="97">
        <f t="shared" si="4"/>
        <v>111</v>
      </c>
      <c r="P54" s="97">
        <f t="shared" si="4"/>
        <v>78</v>
      </c>
      <c r="Q54" s="97">
        <f t="shared" si="4"/>
        <v>28</v>
      </c>
      <c r="R54" s="97">
        <f t="shared" si="4"/>
        <v>22</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100"/>
    </row>
    <row r="55" spans="2:44" x14ac:dyDescent="0.25">
      <c r="B55" s="78">
        <f t="shared" si="5"/>
        <v>2013</v>
      </c>
      <c r="C55" s="96">
        <f t="shared" si="4"/>
        <v>58</v>
      </c>
      <c r="D55" s="97">
        <f t="shared" si="4"/>
        <v>51</v>
      </c>
      <c r="E55" s="97">
        <f t="shared" si="4"/>
        <v>74</v>
      </c>
      <c r="F55" s="97">
        <f t="shared" si="4"/>
        <v>82</v>
      </c>
      <c r="G55" s="97">
        <f t="shared" si="4"/>
        <v>91</v>
      </c>
      <c r="H55" s="97">
        <f t="shared" si="4"/>
        <v>108</v>
      </c>
      <c r="I55" s="97">
        <f t="shared" si="4"/>
        <v>117</v>
      </c>
      <c r="J55" s="97">
        <f t="shared" si="4"/>
        <v>136</v>
      </c>
      <c r="K55" s="97">
        <f t="shared" si="4"/>
        <v>147</v>
      </c>
      <c r="L55" s="97">
        <f t="shared" si="4"/>
        <v>87</v>
      </c>
      <c r="M55" s="97">
        <f t="shared" si="4"/>
        <v>52</v>
      </c>
      <c r="N55" s="97">
        <f t="shared" si="4"/>
        <v>35</v>
      </c>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100"/>
    </row>
    <row r="56" spans="2:44" x14ac:dyDescent="0.25">
      <c r="B56" s="78">
        <f t="shared" si="5"/>
        <v>2014</v>
      </c>
      <c r="C56" s="96">
        <f t="shared" ref="C56:J57" si="6">C14+C35</f>
        <v>50</v>
      </c>
      <c r="D56" s="97">
        <f t="shared" si="6"/>
        <v>36</v>
      </c>
      <c r="E56" s="97">
        <f t="shared" si="6"/>
        <v>80</v>
      </c>
      <c r="F56" s="97">
        <f t="shared" si="6"/>
        <v>97</v>
      </c>
      <c r="G56" s="97">
        <f t="shared" si="6"/>
        <v>147</v>
      </c>
      <c r="H56" s="97">
        <f t="shared" si="6"/>
        <v>84</v>
      </c>
      <c r="I56" s="97">
        <f t="shared" si="6"/>
        <v>61</v>
      </c>
      <c r="J56" s="97">
        <f t="shared" si="6"/>
        <v>41</v>
      </c>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100"/>
    </row>
    <row r="57" spans="2:44" x14ac:dyDescent="0.25">
      <c r="B57" s="79">
        <f t="shared" si="5"/>
        <v>2015</v>
      </c>
      <c r="C57" s="101">
        <f t="shared" si="6"/>
        <v>37</v>
      </c>
      <c r="D57" s="102">
        <f t="shared" si="6"/>
        <v>40</v>
      </c>
      <c r="E57" s="102">
        <f t="shared" si="6"/>
        <v>21</v>
      </c>
      <c r="F57" s="102">
        <f t="shared" si="6"/>
        <v>13</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4"/>
    </row>
    <row r="58" spans="2:44" x14ac:dyDescent="0.25">
      <c r="AR58" s="85"/>
    </row>
    <row r="59" spans="2:44" x14ac:dyDescent="0.25"/>
    <row r="60" spans="2:44" x14ac:dyDescent="0.25">
      <c r="B60" s="83"/>
      <c r="C60" s="267" t="s">
        <v>159</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9"/>
    </row>
    <row r="61" spans="2:44" x14ac:dyDescent="0.25">
      <c r="B61" s="84" t="s">
        <v>0</v>
      </c>
      <c r="C61" s="84" t="s">
        <v>88</v>
      </c>
      <c r="D61" s="73" t="s">
        <v>89</v>
      </c>
      <c r="E61" s="73" t="s">
        <v>90</v>
      </c>
      <c r="F61" s="73" t="s">
        <v>91</v>
      </c>
      <c r="G61" s="73" t="s">
        <v>92</v>
      </c>
      <c r="H61" s="73" t="s">
        <v>93</v>
      </c>
      <c r="I61" s="73" t="s">
        <v>94</v>
      </c>
      <c r="J61" s="73" t="s">
        <v>95</v>
      </c>
      <c r="K61" s="73" t="s">
        <v>96</v>
      </c>
      <c r="L61" s="73" t="s">
        <v>97</v>
      </c>
      <c r="M61" s="73" t="s">
        <v>98</v>
      </c>
      <c r="N61" s="73" t="s">
        <v>99</v>
      </c>
      <c r="O61" s="73" t="s">
        <v>100</v>
      </c>
      <c r="P61" s="73" t="s">
        <v>101</v>
      </c>
      <c r="Q61" s="73" t="s">
        <v>102</v>
      </c>
      <c r="R61" s="73" t="s">
        <v>103</v>
      </c>
      <c r="S61" s="73" t="s">
        <v>104</v>
      </c>
      <c r="T61" s="73" t="s">
        <v>105</v>
      </c>
      <c r="U61" s="73" t="s">
        <v>106</v>
      </c>
      <c r="V61" s="73" t="s">
        <v>107</v>
      </c>
      <c r="W61" s="73" t="s">
        <v>108</v>
      </c>
      <c r="X61" s="73" t="s">
        <v>109</v>
      </c>
      <c r="Y61" s="73" t="s">
        <v>110</v>
      </c>
      <c r="Z61" s="73" t="s">
        <v>111</v>
      </c>
      <c r="AA61" s="73" t="s">
        <v>112</v>
      </c>
      <c r="AB61" s="73" t="s">
        <v>113</v>
      </c>
      <c r="AC61" s="73" t="s">
        <v>114</v>
      </c>
      <c r="AD61" s="73" t="s">
        <v>115</v>
      </c>
      <c r="AE61" s="73" t="s">
        <v>116</v>
      </c>
      <c r="AF61" s="73" t="s">
        <v>117</v>
      </c>
      <c r="AG61" s="73" t="s">
        <v>118</v>
      </c>
      <c r="AH61" s="73" t="s">
        <v>119</v>
      </c>
      <c r="AI61" s="73" t="s">
        <v>120</v>
      </c>
      <c r="AJ61" s="73" t="s">
        <v>121</v>
      </c>
      <c r="AK61" s="73" t="s">
        <v>122</v>
      </c>
      <c r="AL61" s="73" t="s">
        <v>123</v>
      </c>
      <c r="AM61" s="73" t="s">
        <v>124</v>
      </c>
      <c r="AN61" s="73" t="s">
        <v>125</v>
      </c>
      <c r="AO61" s="73" t="s">
        <v>126</v>
      </c>
      <c r="AP61" s="75" t="s">
        <v>127</v>
      </c>
    </row>
    <row r="62" spans="2:44" x14ac:dyDescent="0.25">
      <c r="B62" s="94">
        <v>2006</v>
      </c>
      <c r="C62" s="96">
        <f>SUM($C6:C6)</f>
        <v>15</v>
      </c>
      <c r="D62" s="97">
        <f>SUM($C6:D6)</f>
        <v>29</v>
      </c>
      <c r="E62" s="97">
        <f>SUM($C6:E6)</f>
        <v>44</v>
      </c>
      <c r="F62" s="97">
        <f>SUM($C6:F6)</f>
        <v>57</v>
      </c>
      <c r="G62" s="97">
        <f>SUM($C6:G6)</f>
        <v>75</v>
      </c>
      <c r="H62" s="97">
        <f>SUM($C6:H6)</f>
        <v>96</v>
      </c>
      <c r="I62" s="97">
        <f>SUM($C6:I6)</f>
        <v>122</v>
      </c>
      <c r="J62" s="97">
        <f>SUM($C6:J6)</f>
        <v>149</v>
      </c>
      <c r="K62" s="97">
        <f>SUM($C6:K6)</f>
        <v>194</v>
      </c>
      <c r="L62" s="97">
        <f>SUM($C6:L6)</f>
        <v>268</v>
      </c>
      <c r="M62" s="97">
        <f>SUM($C6:M6)</f>
        <v>279</v>
      </c>
      <c r="N62" s="97">
        <f>SUM($C6:N6)</f>
        <v>290</v>
      </c>
      <c r="O62" s="97">
        <f>SUM($C6:O6)</f>
        <v>303</v>
      </c>
      <c r="P62" s="97">
        <f>SUM($C6:P6)</f>
        <v>308</v>
      </c>
      <c r="Q62" s="97">
        <f>SUM($C6:Q6)</f>
        <v>313</v>
      </c>
      <c r="R62" s="97">
        <f>SUM($C6:R6)</f>
        <v>319</v>
      </c>
      <c r="S62" s="97">
        <f>SUM($C6:S6)</f>
        <v>320</v>
      </c>
      <c r="T62" s="97">
        <f>SUM($C6:T6)</f>
        <v>319</v>
      </c>
      <c r="U62" s="97">
        <f>SUM($C6:U6)</f>
        <v>318</v>
      </c>
      <c r="V62" s="97">
        <f>SUM($C6:V6)</f>
        <v>321</v>
      </c>
      <c r="W62" s="97">
        <f>SUM($C6:W6)</f>
        <v>323</v>
      </c>
      <c r="X62" s="97">
        <f>SUM($C6:X6)</f>
        <v>324</v>
      </c>
      <c r="Y62" s="97">
        <f>SUM($C6:Y6)</f>
        <v>325</v>
      </c>
      <c r="Z62" s="97">
        <f>SUM($C6:Z6)</f>
        <v>326</v>
      </c>
      <c r="AA62" s="97">
        <f>SUM($C6:AA6)</f>
        <v>328</v>
      </c>
      <c r="AB62" s="97">
        <f>SUM($C6:AB6)</f>
        <v>328</v>
      </c>
      <c r="AC62" s="97">
        <f>SUM($C6:AC6)</f>
        <v>330</v>
      </c>
      <c r="AD62" s="97">
        <f>SUM($C6:AD6)</f>
        <v>331</v>
      </c>
      <c r="AE62" s="97">
        <f>SUM($C6:AE6)</f>
        <v>331</v>
      </c>
      <c r="AF62" s="97">
        <f>SUM($C6:AF6)</f>
        <v>330</v>
      </c>
      <c r="AG62" s="97">
        <f>SUM($C6:AG6)</f>
        <v>331</v>
      </c>
      <c r="AH62" s="97">
        <f>SUM($C6:AH6)</f>
        <v>331</v>
      </c>
      <c r="AI62" s="97">
        <f>SUM($C6:AI6)</f>
        <v>331</v>
      </c>
      <c r="AJ62" s="97">
        <f>SUM($C6:AJ6)</f>
        <v>331</v>
      </c>
      <c r="AK62" s="97">
        <f>SUM($C6:AK6)</f>
        <v>331</v>
      </c>
      <c r="AL62" s="97">
        <f>SUM($C6:AL6)</f>
        <v>332</v>
      </c>
      <c r="AM62" s="97">
        <f>SUM($C6:AM6)</f>
        <v>333</v>
      </c>
      <c r="AN62" s="97">
        <f>SUM($C6:AN6)</f>
        <v>334</v>
      </c>
      <c r="AO62" s="97">
        <f>SUM($C6:AO6)</f>
        <v>335</v>
      </c>
      <c r="AP62" s="98">
        <f>SUM($C6:AP6)</f>
        <v>336</v>
      </c>
    </row>
    <row r="63" spans="2:44" x14ac:dyDescent="0.25">
      <c r="B63" s="78">
        <f>B62+1</f>
        <v>2007</v>
      </c>
      <c r="C63" s="96">
        <f>SUM($C7:C7)</f>
        <v>28</v>
      </c>
      <c r="D63" s="97">
        <f>SUM($C7:D7)</f>
        <v>41</v>
      </c>
      <c r="E63" s="97">
        <f>SUM($C7:E7)</f>
        <v>72</v>
      </c>
      <c r="F63" s="97">
        <f>SUM($C7:F7)</f>
        <v>87</v>
      </c>
      <c r="G63" s="97">
        <f>SUM($C7:G7)</f>
        <v>107</v>
      </c>
      <c r="H63" s="97">
        <f>SUM($C7:H7)</f>
        <v>168</v>
      </c>
      <c r="I63" s="97">
        <f>SUM($C7:I7)</f>
        <v>190</v>
      </c>
      <c r="J63" s="97">
        <f>SUM($C7:J7)</f>
        <v>218</v>
      </c>
      <c r="K63" s="97">
        <f>SUM($C7:K7)</f>
        <v>244</v>
      </c>
      <c r="L63" s="97">
        <f>SUM($C7:L7)</f>
        <v>259</v>
      </c>
      <c r="M63" s="97">
        <f>SUM($C7:M7)</f>
        <v>269</v>
      </c>
      <c r="N63" s="97">
        <f>SUM($C7:N7)</f>
        <v>278</v>
      </c>
      <c r="O63" s="97">
        <f>SUM($C7:O7)</f>
        <v>285</v>
      </c>
      <c r="P63" s="97">
        <f>SUM($C7:P7)</f>
        <v>291</v>
      </c>
      <c r="Q63" s="97">
        <f>SUM($C7:Q7)</f>
        <v>296</v>
      </c>
      <c r="R63" s="97">
        <f>SUM($C7:R7)</f>
        <v>303</v>
      </c>
      <c r="S63" s="97">
        <f>SUM($C7:S7)</f>
        <v>309</v>
      </c>
      <c r="T63" s="97">
        <f>SUM($C7:T7)</f>
        <v>312</v>
      </c>
      <c r="U63" s="97">
        <f>SUM($C7:U7)</f>
        <v>318</v>
      </c>
      <c r="V63" s="97">
        <f>SUM($C7:V7)</f>
        <v>320</v>
      </c>
      <c r="W63" s="97">
        <f>SUM($C7:W7)</f>
        <v>319</v>
      </c>
      <c r="X63" s="97">
        <f>SUM($C7:X7)</f>
        <v>325</v>
      </c>
      <c r="Y63" s="97">
        <f>SUM($C7:Y7)</f>
        <v>328</v>
      </c>
      <c r="Z63" s="97">
        <f>SUM($C7:Z7)</f>
        <v>330</v>
      </c>
      <c r="AA63" s="97">
        <f>SUM($C7:AA7)</f>
        <v>331</v>
      </c>
      <c r="AB63" s="97">
        <f>SUM($C7:AB7)</f>
        <v>333</v>
      </c>
      <c r="AC63" s="97">
        <f>SUM($C7:AC7)</f>
        <v>335</v>
      </c>
      <c r="AD63" s="97">
        <f>SUM($C7:AD7)</f>
        <v>337</v>
      </c>
      <c r="AE63" s="97">
        <f>SUM($C7:AE7)</f>
        <v>339</v>
      </c>
      <c r="AF63" s="97">
        <f>SUM($C7:AF7)</f>
        <v>341</v>
      </c>
      <c r="AG63" s="97">
        <f>SUM($C7:AG7)</f>
        <v>344</v>
      </c>
      <c r="AH63" s="97">
        <f>SUM($C7:AH7)</f>
        <v>344</v>
      </c>
      <c r="AI63" s="97">
        <f>SUM($C7:AI7)</f>
        <v>344</v>
      </c>
      <c r="AJ63" s="97">
        <f>SUM($C7:AJ7)</f>
        <v>344</v>
      </c>
      <c r="AK63" s="97">
        <f>SUM($C7:AK7)</f>
        <v>345</v>
      </c>
      <c r="AL63" s="97">
        <f>SUM($C7:AL7)</f>
        <v>345</v>
      </c>
      <c r="AM63" s="99"/>
      <c r="AN63" s="99"/>
      <c r="AO63" s="99"/>
      <c r="AP63" s="100"/>
    </row>
    <row r="64" spans="2:44" x14ac:dyDescent="0.25">
      <c r="B64" s="78">
        <f t="shared" ref="B64:B71" si="7">B63+1</f>
        <v>2008</v>
      </c>
      <c r="C64" s="96">
        <f>SUM($C8:C8)</f>
        <v>28</v>
      </c>
      <c r="D64" s="97">
        <f>SUM($C8:D8)</f>
        <v>71</v>
      </c>
      <c r="E64" s="97">
        <f>SUM($C8:E8)</f>
        <v>112</v>
      </c>
      <c r="F64" s="97">
        <f>SUM($C8:F8)</f>
        <v>170</v>
      </c>
      <c r="G64" s="97">
        <f>SUM($C8:G8)</f>
        <v>203</v>
      </c>
      <c r="H64" s="97">
        <f>SUM($C8:H8)</f>
        <v>228</v>
      </c>
      <c r="I64" s="97">
        <f>SUM($C8:I8)</f>
        <v>259</v>
      </c>
      <c r="J64" s="97">
        <f>SUM($C8:J8)</f>
        <v>293</v>
      </c>
      <c r="K64" s="97">
        <f>SUM($C8:K8)</f>
        <v>312</v>
      </c>
      <c r="L64" s="97">
        <f>SUM($C8:L8)</f>
        <v>326</v>
      </c>
      <c r="M64" s="97">
        <f>SUM($C8:M8)</f>
        <v>337</v>
      </c>
      <c r="N64" s="97">
        <f>SUM($C8:N8)</f>
        <v>348</v>
      </c>
      <c r="O64" s="97">
        <f>SUM($C8:O8)</f>
        <v>353</v>
      </c>
      <c r="P64" s="97">
        <f>SUM($C8:P8)</f>
        <v>361</v>
      </c>
      <c r="Q64" s="97">
        <f>SUM($C8:Q8)</f>
        <v>369</v>
      </c>
      <c r="R64" s="97">
        <f>SUM($C8:R8)</f>
        <v>371</v>
      </c>
      <c r="S64" s="97">
        <f>SUM($C8:S8)</f>
        <v>374</v>
      </c>
      <c r="T64" s="97">
        <f>SUM($C8:T8)</f>
        <v>375</v>
      </c>
      <c r="U64" s="97">
        <f>SUM($C8:U8)</f>
        <v>377</v>
      </c>
      <c r="V64" s="97">
        <f>SUM($C8:V8)</f>
        <v>377</v>
      </c>
      <c r="W64" s="97">
        <f>SUM($C8:W8)</f>
        <v>377</v>
      </c>
      <c r="X64" s="97">
        <f>SUM($C8:X8)</f>
        <v>378</v>
      </c>
      <c r="Y64" s="97">
        <f>SUM($C8:Y8)</f>
        <v>379</v>
      </c>
      <c r="Z64" s="97">
        <f>SUM($C8:Z8)</f>
        <v>379</v>
      </c>
      <c r="AA64" s="97">
        <f>SUM($C8:AA8)</f>
        <v>383</v>
      </c>
      <c r="AB64" s="97">
        <f>SUM($C8:AB8)</f>
        <v>385</v>
      </c>
      <c r="AC64" s="97">
        <f>SUM($C8:AC8)</f>
        <v>386</v>
      </c>
      <c r="AD64" s="97">
        <f>SUM($C8:AD8)</f>
        <v>387</v>
      </c>
      <c r="AE64" s="97">
        <f>SUM($C8:AE8)</f>
        <v>387</v>
      </c>
      <c r="AF64" s="97">
        <f>SUM($C8:AF8)</f>
        <v>389</v>
      </c>
      <c r="AG64" s="97">
        <f>SUM($C8:AG8)</f>
        <v>389</v>
      </c>
      <c r="AH64" s="97">
        <f>SUM($C8:AH8)</f>
        <v>389</v>
      </c>
      <c r="AI64" s="99"/>
      <c r="AJ64" s="99"/>
      <c r="AK64" s="99"/>
      <c r="AL64" s="99"/>
      <c r="AM64" s="99"/>
      <c r="AN64" s="99"/>
      <c r="AO64" s="99"/>
      <c r="AP64" s="100"/>
    </row>
    <row r="65" spans="2:42" x14ac:dyDescent="0.25">
      <c r="B65" s="78">
        <f t="shared" si="7"/>
        <v>2009</v>
      </c>
      <c r="C65" s="96">
        <f>SUM($C9:C9)</f>
        <v>42</v>
      </c>
      <c r="D65" s="97">
        <f>SUM($C9:D9)</f>
        <v>84</v>
      </c>
      <c r="E65" s="97">
        <f>SUM($C9:E9)</f>
        <v>131</v>
      </c>
      <c r="F65" s="97">
        <f>SUM($C9:F9)</f>
        <v>182</v>
      </c>
      <c r="G65" s="97">
        <f>SUM($C9:G9)</f>
        <v>221</v>
      </c>
      <c r="H65" s="97">
        <f>SUM($C9:H9)</f>
        <v>253</v>
      </c>
      <c r="I65" s="97">
        <f>SUM($C9:I9)</f>
        <v>281</v>
      </c>
      <c r="J65" s="97">
        <f>SUM($C9:J9)</f>
        <v>308</v>
      </c>
      <c r="K65" s="97">
        <f>SUM($C9:K9)</f>
        <v>321</v>
      </c>
      <c r="L65" s="97">
        <f>SUM($C9:L9)</f>
        <v>328</v>
      </c>
      <c r="M65" s="97">
        <f>SUM($C9:M9)</f>
        <v>339</v>
      </c>
      <c r="N65" s="97">
        <f>SUM($C9:N9)</f>
        <v>348</v>
      </c>
      <c r="O65" s="97">
        <f>SUM($C9:O9)</f>
        <v>357</v>
      </c>
      <c r="P65" s="97">
        <f>SUM($C9:P9)</f>
        <v>369</v>
      </c>
      <c r="Q65" s="97">
        <f>SUM($C9:Q9)</f>
        <v>378</v>
      </c>
      <c r="R65" s="97">
        <f>SUM($C9:R9)</f>
        <v>381</v>
      </c>
      <c r="S65" s="97">
        <f>SUM($C9:S9)</f>
        <v>383</v>
      </c>
      <c r="T65" s="97">
        <f>SUM($C9:T9)</f>
        <v>386</v>
      </c>
      <c r="U65" s="97">
        <f>SUM($C9:U9)</f>
        <v>386</v>
      </c>
      <c r="V65" s="97">
        <f>SUM($C9:V9)</f>
        <v>387</v>
      </c>
      <c r="W65" s="97">
        <f>SUM($C9:W9)</f>
        <v>388</v>
      </c>
      <c r="X65" s="97">
        <f>SUM($C9:X9)</f>
        <v>389</v>
      </c>
      <c r="Y65" s="97">
        <f>SUM($C9:Y9)</f>
        <v>391</v>
      </c>
      <c r="Z65" s="97">
        <f>SUM($C9:Z9)</f>
        <v>395</v>
      </c>
      <c r="AA65" s="97">
        <f>SUM($C9:AA9)</f>
        <v>397</v>
      </c>
      <c r="AB65" s="97">
        <f>SUM($C9:AB9)</f>
        <v>402</v>
      </c>
      <c r="AC65" s="97">
        <f>SUM($C9:AC9)</f>
        <v>402</v>
      </c>
      <c r="AD65" s="97">
        <f>SUM($C9:AD9)</f>
        <v>402</v>
      </c>
      <c r="AE65" s="99"/>
      <c r="AF65" s="99"/>
      <c r="AG65" s="99"/>
      <c r="AH65" s="99"/>
      <c r="AI65" s="99"/>
      <c r="AJ65" s="99"/>
      <c r="AK65" s="99"/>
      <c r="AL65" s="99"/>
      <c r="AM65" s="99"/>
      <c r="AN65" s="99"/>
      <c r="AO65" s="99"/>
      <c r="AP65" s="100"/>
    </row>
    <row r="66" spans="2:42" x14ac:dyDescent="0.25">
      <c r="B66" s="78">
        <f t="shared" si="7"/>
        <v>2010</v>
      </c>
      <c r="C66" s="96">
        <f>SUM($C10:C10)</f>
        <v>56</v>
      </c>
      <c r="D66" s="97">
        <f>SUM($C10:D10)</f>
        <v>88</v>
      </c>
      <c r="E66" s="97">
        <f>SUM($C10:E10)</f>
        <v>123</v>
      </c>
      <c r="F66" s="97">
        <f>SUM($C10:F10)</f>
        <v>168</v>
      </c>
      <c r="G66" s="97">
        <f>SUM($C10:G10)</f>
        <v>206</v>
      </c>
      <c r="H66" s="97">
        <f>SUM($C10:H10)</f>
        <v>233</v>
      </c>
      <c r="I66" s="97">
        <f>SUM($C10:I10)</f>
        <v>266</v>
      </c>
      <c r="J66" s="97">
        <f>SUM($C10:J10)</f>
        <v>288</v>
      </c>
      <c r="K66" s="97">
        <f>SUM($C10:K10)</f>
        <v>304</v>
      </c>
      <c r="L66" s="97">
        <f>SUM($C10:L10)</f>
        <v>316</v>
      </c>
      <c r="M66" s="97">
        <f>SUM($C10:M10)</f>
        <v>331</v>
      </c>
      <c r="N66" s="97">
        <f>SUM($C10:N10)</f>
        <v>338</v>
      </c>
      <c r="O66" s="97">
        <f>SUM($C10:O10)</f>
        <v>348</v>
      </c>
      <c r="P66" s="97">
        <f>SUM($C10:P10)</f>
        <v>355</v>
      </c>
      <c r="Q66" s="97">
        <f>SUM($C10:Q10)</f>
        <v>365</v>
      </c>
      <c r="R66" s="97">
        <f>SUM($C10:R10)</f>
        <v>369</v>
      </c>
      <c r="S66" s="97">
        <f>SUM($C10:S10)</f>
        <v>376</v>
      </c>
      <c r="T66" s="97">
        <f>SUM($C10:T10)</f>
        <v>381</v>
      </c>
      <c r="U66" s="97">
        <f>SUM($C10:U10)</f>
        <v>384</v>
      </c>
      <c r="V66" s="97">
        <f>SUM($C10:V10)</f>
        <v>387</v>
      </c>
      <c r="W66" s="97">
        <f>SUM($C10:W10)</f>
        <v>396</v>
      </c>
      <c r="X66" s="97">
        <f>SUM($C10:X10)</f>
        <v>401</v>
      </c>
      <c r="Y66" s="97">
        <f>SUM($C10:Y10)</f>
        <v>404</v>
      </c>
      <c r="Z66" s="97">
        <f>SUM($C10:Z10)</f>
        <v>408</v>
      </c>
      <c r="AA66" s="99"/>
      <c r="AB66" s="99"/>
      <c r="AC66" s="99"/>
      <c r="AD66" s="99"/>
      <c r="AE66" s="99"/>
      <c r="AF66" s="99"/>
      <c r="AG66" s="99"/>
      <c r="AH66" s="99"/>
      <c r="AI66" s="99"/>
      <c r="AJ66" s="99"/>
      <c r="AK66" s="99"/>
      <c r="AL66" s="99"/>
      <c r="AM66" s="99"/>
      <c r="AN66" s="99"/>
      <c r="AO66" s="99"/>
      <c r="AP66" s="100"/>
    </row>
    <row r="67" spans="2:42" x14ac:dyDescent="0.25">
      <c r="B67" s="78">
        <f t="shared" si="7"/>
        <v>2011</v>
      </c>
      <c r="C67" s="96">
        <f>SUM($C11:C11)</f>
        <v>63</v>
      </c>
      <c r="D67" s="97">
        <f>SUM($C11:D11)</f>
        <v>99</v>
      </c>
      <c r="E67" s="97">
        <f>SUM($C11:E11)</f>
        <v>141</v>
      </c>
      <c r="F67" s="97">
        <f>SUM($C11:F11)</f>
        <v>198</v>
      </c>
      <c r="G67" s="97">
        <f>SUM($C11:G11)</f>
        <v>222</v>
      </c>
      <c r="H67" s="97">
        <f>SUM($C11:H11)</f>
        <v>272</v>
      </c>
      <c r="I67" s="97">
        <f>SUM($C11:I11)</f>
        <v>301</v>
      </c>
      <c r="J67" s="97">
        <f>SUM($C11:J11)</f>
        <v>318</v>
      </c>
      <c r="K67" s="97">
        <f>SUM($C11:K11)</f>
        <v>339</v>
      </c>
      <c r="L67" s="97">
        <f>SUM($C11:L11)</f>
        <v>359</v>
      </c>
      <c r="M67" s="97">
        <f>SUM($C11:M11)</f>
        <v>374</v>
      </c>
      <c r="N67" s="97">
        <f>SUM($C11:N11)</f>
        <v>391</v>
      </c>
      <c r="O67" s="97">
        <f>SUM($C11:O11)</f>
        <v>400</v>
      </c>
      <c r="P67" s="97">
        <f>SUM($C11:P11)</f>
        <v>408</v>
      </c>
      <c r="Q67" s="97">
        <f>SUM($C11:Q11)</f>
        <v>420</v>
      </c>
      <c r="R67" s="97">
        <f>SUM($C11:R11)</f>
        <v>426</v>
      </c>
      <c r="S67" s="97">
        <f>SUM($C11:S11)</f>
        <v>436</v>
      </c>
      <c r="T67" s="97">
        <f>SUM($C11:T11)</f>
        <v>443</v>
      </c>
      <c r="U67" s="97">
        <f>SUM($C11:U11)</f>
        <v>446</v>
      </c>
      <c r="V67" s="97">
        <f>SUM($C11:V11)</f>
        <v>458</v>
      </c>
      <c r="W67" s="99"/>
      <c r="X67" s="99"/>
      <c r="Y67" s="99"/>
      <c r="Z67" s="99"/>
      <c r="AA67" s="99"/>
      <c r="AB67" s="99"/>
      <c r="AC67" s="99"/>
      <c r="AD67" s="99"/>
      <c r="AE67" s="99"/>
      <c r="AF67" s="99"/>
      <c r="AG67" s="99"/>
      <c r="AH67" s="99"/>
      <c r="AI67" s="99"/>
      <c r="AJ67" s="99"/>
      <c r="AK67" s="99"/>
      <c r="AL67" s="99"/>
      <c r="AM67" s="99"/>
      <c r="AN67" s="99"/>
      <c r="AO67" s="99"/>
      <c r="AP67" s="100"/>
    </row>
    <row r="68" spans="2:42" x14ac:dyDescent="0.25">
      <c r="B68" s="78">
        <f t="shared" si="7"/>
        <v>2012</v>
      </c>
      <c r="C68" s="96">
        <f>SUM($C12:C12)</f>
        <v>39</v>
      </c>
      <c r="D68" s="97">
        <f>SUM($C12:D12)</f>
        <v>86</v>
      </c>
      <c r="E68" s="97">
        <f>SUM($C12:E12)</f>
        <v>141</v>
      </c>
      <c r="F68" s="97">
        <f>SUM($C12:F12)</f>
        <v>181</v>
      </c>
      <c r="G68" s="97">
        <f>SUM($C12:G12)</f>
        <v>212</v>
      </c>
      <c r="H68" s="97">
        <f>SUM($C12:H12)</f>
        <v>261</v>
      </c>
      <c r="I68" s="97">
        <f>SUM($C12:I12)</f>
        <v>288</v>
      </c>
      <c r="J68" s="97">
        <f>SUM($C12:J12)</f>
        <v>317</v>
      </c>
      <c r="K68" s="97">
        <f>SUM($C12:K12)</f>
        <v>333</v>
      </c>
      <c r="L68" s="97">
        <f>SUM($C12:L12)</f>
        <v>358</v>
      </c>
      <c r="M68" s="97">
        <f>SUM($C12:M12)</f>
        <v>380</v>
      </c>
      <c r="N68" s="97">
        <f>SUM($C12:N12)</f>
        <v>398</v>
      </c>
      <c r="O68" s="97">
        <f>SUM($C12:O12)</f>
        <v>423</v>
      </c>
      <c r="P68" s="97">
        <f>SUM($C12:P12)</f>
        <v>438</v>
      </c>
      <c r="Q68" s="97">
        <f>SUM($C12:Q12)</f>
        <v>444</v>
      </c>
      <c r="R68" s="97">
        <f>SUM($C12:R12)</f>
        <v>455</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100"/>
    </row>
    <row r="69" spans="2:42" x14ac:dyDescent="0.25">
      <c r="B69" s="78">
        <f t="shared" si="7"/>
        <v>2013</v>
      </c>
      <c r="C69" s="96">
        <f>SUM($C13:C13)</f>
        <v>52</v>
      </c>
      <c r="D69" s="97">
        <f>SUM($C13:D13)</f>
        <v>93</v>
      </c>
      <c r="E69" s="97">
        <f>SUM($C13:E13)</f>
        <v>140</v>
      </c>
      <c r="F69" s="97">
        <f>SUM($C13:F13)</f>
        <v>178</v>
      </c>
      <c r="G69" s="97">
        <f>SUM($C13:G13)</f>
        <v>212</v>
      </c>
      <c r="H69" s="97">
        <f>SUM($C13:H13)</f>
        <v>245</v>
      </c>
      <c r="I69" s="97">
        <f>SUM($C13:I13)</f>
        <v>279</v>
      </c>
      <c r="J69" s="97">
        <f>SUM($C13:J13)</f>
        <v>316</v>
      </c>
      <c r="K69" s="97">
        <f>SUM($C13:K13)</f>
        <v>358</v>
      </c>
      <c r="L69" s="97">
        <f>SUM($C13:L13)</f>
        <v>390</v>
      </c>
      <c r="M69" s="97">
        <f>SUM($C13:M13)</f>
        <v>400</v>
      </c>
      <c r="N69" s="97">
        <f>SUM($C13:N13)</f>
        <v>411</v>
      </c>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100"/>
    </row>
    <row r="70" spans="2:42" x14ac:dyDescent="0.25">
      <c r="B70" s="78">
        <f t="shared" si="7"/>
        <v>2014</v>
      </c>
      <c r="C70" s="96">
        <f>SUM($C14:C14)</f>
        <v>42</v>
      </c>
      <c r="D70" s="97">
        <f>SUM($C14:D14)</f>
        <v>67</v>
      </c>
      <c r="E70" s="97">
        <f>SUM($C14:E14)</f>
        <v>119</v>
      </c>
      <c r="F70" s="97">
        <f>SUM($C14:F14)</f>
        <v>160</v>
      </c>
      <c r="G70" s="97">
        <f>SUM($C14:G14)</f>
        <v>218</v>
      </c>
      <c r="H70" s="97">
        <f>SUM($C14:H14)</f>
        <v>255</v>
      </c>
      <c r="I70" s="97">
        <f>SUM($C14:I14)</f>
        <v>275</v>
      </c>
      <c r="J70" s="97">
        <f>SUM($C14:J14)</f>
        <v>292</v>
      </c>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100"/>
    </row>
    <row r="71" spans="2:42" x14ac:dyDescent="0.25">
      <c r="B71" s="79">
        <f t="shared" si="7"/>
        <v>2015</v>
      </c>
      <c r="C71" s="101">
        <f>SUM($C15:C15)</f>
        <v>30</v>
      </c>
      <c r="D71" s="102">
        <f>SUM($C15:D15)</f>
        <v>64</v>
      </c>
      <c r="E71" s="102">
        <f>SUM($C15:E15)</f>
        <v>73</v>
      </c>
      <c r="F71" s="102">
        <f>SUM($C15:F15)</f>
        <v>79</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4"/>
    </row>
    <row r="72" spans="2:42" x14ac:dyDescent="0.25"/>
    <row r="73" spans="2:42" x14ac:dyDescent="0.25"/>
    <row r="74" spans="2:42" x14ac:dyDescent="0.25">
      <c r="B74" s="83"/>
      <c r="C74" s="267" t="s">
        <v>158</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9"/>
    </row>
    <row r="75" spans="2:42" x14ac:dyDescent="0.25">
      <c r="B75" s="84" t="s">
        <v>0</v>
      </c>
      <c r="C75" s="84" t="s">
        <v>88</v>
      </c>
      <c r="D75" s="73" t="s">
        <v>89</v>
      </c>
      <c r="E75" s="73" t="s">
        <v>90</v>
      </c>
      <c r="F75" s="73" t="s">
        <v>91</v>
      </c>
      <c r="G75" s="73" t="s">
        <v>92</v>
      </c>
      <c r="H75" s="73" t="s">
        <v>93</v>
      </c>
      <c r="I75" s="73" t="s">
        <v>94</v>
      </c>
      <c r="J75" s="73" t="s">
        <v>95</v>
      </c>
      <c r="K75" s="73" t="s">
        <v>96</v>
      </c>
      <c r="L75" s="73" t="s">
        <v>97</v>
      </c>
      <c r="M75" s="73" t="s">
        <v>98</v>
      </c>
      <c r="N75" s="73" t="s">
        <v>99</v>
      </c>
      <c r="O75" s="73" t="s">
        <v>100</v>
      </c>
      <c r="P75" s="73" t="s">
        <v>101</v>
      </c>
      <c r="Q75" s="73" t="s">
        <v>102</v>
      </c>
      <c r="R75" s="73" t="s">
        <v>103</v>
      </c>
      <c r="S75" s="73" t="s">
        <v>104</v>
      </c>
      <c r="T75" s="73" t="s">
        <v>105</v>
      </c>
      <c r="U75" s="73" t="s">
        <v>106</v>
      </c>
      <c r="V75" s="73" t="s">
        <v>107</v>
      </c>
      <c r="W75" s="73" t="s">
        <v>108</v>
      </c>
      <c r="X75" s="73" t="s">
        <v>109</v>
      </c>
      <c r="Y75" s="73" t="s">
        <v>110</v>
      </c>
      <c r="Z75" s="73" t="s">
        <v>111</v>
      </c>
      <c r="AA75" s="73" t="s">
        <v>112</v>
      </c>
      <c r="AB75" s="73" t="s">
        <v>113</v>
      </c>
      <c r="AC75" s="73" t="s">
        <v>114</v>
      </c>
      <c r="AD75" s="73" t="s">
        <v>115</v>
      </c>
      <c r="AE75" s="73" t="s">
        <v>116</v>
      </c>
      <c r="AF75" s="73" t="s">
        <v>117</v>
      </c>
      <c r="AG75" s="73" t="s">
        <v>118</v>
      </c>
      <c r="AH75" s="73" t="s">
        <v>119</v>
      </c>
      <c r="AI75" s="73" t="s">
        <v>120</v>
      </c>
      <c r="AJ75" s="73" t="s">
        <v>121</v>
      </c>
      <c r="AK75" s="73" t="s">
        <v>122</v>
      </c>
      <c r="AL75" s="73" t="s">
        <v>123</v>
      </c>
      <c r="AM75" s="73" t="s">
        <v>124</v>
      </c>
      <c r="AN75" s="73" t="s">
        <v>125</v>
      </c>
      <c r="AO75" s="73" t="s">
        <v>126</v>
      </c>
      <c r="AP75" s="75" t="s">
        <v>127</v>
      </c>
    </row>
    <row r="76" spans="2:42" x14ac:dyDescent="0.25">
      <c r="B76" s="94">
        <v>2006</v>
      </c>
      <c r="C76" s="96">
        <f>SUM($C27:C27)</f>
        <v>3</v>
      </c>
      <c r="D76" s="97">
        <f>SUM($C27:D27)</f>
        <v>4</v>
      </c>
      <c r="E76" s="97">
        <f>SUM($C27:E27)</f>
        <v>11</v>
      </c>
      <c r="F76" s="97">
        <f>SUM($C27:F27)</f>
        <v>22</v>
      </c>
      <c r="G76" s="97">
        <f>SUM($C27:G27)</f>
        <v>38</v>
      </c>
      <c r="H76" s="97">
        <f>SUM($C27:H27)</f>
        <v>85</v>
      </c>
      <c r="I76" s="97">
        <f>SUM($C27:I27)</f>
        <v>132</v>
      </c>
      <c r="J76" s="97">
        <f>SUM($C27:J27)</f>
        <v>199</v>
      </c>
      <c r="K76" s="97">
        <f>SUM($C27:K27)</f>
        <v>263</v>
      </c>
      <c r="L76" s="97">
        <f>SUM($C27:L27)</f>
        <v>365</v>
      </c>
      <c r="M76" s="97">
        <f>SUM($C27:M27)</f>
        <v>441</v>
      </c>
      <c r="N76" s="97">
        <f>SUM($C27:N27)</f>
        <v>500</v>
      </c>
      <c r="O76" s="97">
        <f>SUM($C27:O27)</f>
        <v>567</v>
      </c>
      <c r="P76" s="97">
        <f>SUM($C27:P27)</f>
        <v>632</v>
      </c>
      <c r="Q76" s="97">
        <f>SUM($C27:Q27)</f>
        <v>684</v>
      </c>
      <c r="R76" s="97">
        <f>SUM($C27:R27)</f>
        <v>721</v>
      </c>
      <c r="S76" s="97">
        <f>SUM($C27:S27)</f>
        <v>748</v>
      </c>
      <c r="T76" s="97">
        <f>SUM($C27:T27)</f>
        <v>775</v>
      </c>
      <c r="U76" s="97">
        <f>SUM($C27:U27)</f>
        <v>792</v>
      </c>
      <c r="V76" s="97">
        <f>SUM($C27:V27)</f>
        <v>817</v>
      </c>
      <c r="W76" s="97">
        <f>SUM($C27:W27)</f>
        <v>837</v>
      </c>
      <c r="X76" s="97">
        <f>SUM($C27:X27)</f>
        <v>844</v>
      </c>
      <c r="Y76" s="97">
        <f>SUM($C27:Y27)</f>
        <v>859</v>
      </c>
      <c r="Z76" s="97">
        <f>SUM($C27:Z27)</f>
        <v>871</v>
      </c>
      <c r="AA76" s="97">
        <f>SUM($C27:AA27)</f>
        <v>884</v>
      </c>
      <c r="AB76" s="97">
        <f>SUM($C27:AB27)</f>
        <v>900</v>
      </c>
      <c r="AC76" s="97">
        <f>SUM($C27:AC27)</f>
        <v>911</v>
      </c>
      <c r="AD76" s="97">
        <f>SUM($C27:AD27)</f>
        <v>917</v>
      </c>
      <c r="AE76" s="97">
        <f>SUM($C27:AE27)</f>
        <v>924</v>
      </c>
      <c r="AF76" s="97">
        <f>SUM($C27:AF27)</f>
        <v>929</v>
      </c>
      <c r="AG76" s="97">
        <f>SUM($C27:AG27)</f>
        <v>932</v>
      </c>
      <c r="AH76" s="97">
        <f>SUM($C27:AH27)</f>
        <v>936</v>
      </c>
      <c r="AI76" s="97">
        <f>SUM($C27:AI27)</f>
        <v>958</v>
      </c>
      <c r="AJ76" s="97">
        <f>SUM($C27:AJ27)</f>
        <v>962</v>
      </c>
      <c r="AK76" s="97">
        <f>SUM($C27:AK27)</f>
        <v>964</v>
      </c>
      <c r="AL76" s="97">
        <f>SUM($C27:AL27)</f>
        <v>966</v>
      </c>
      <c r="AM76" s="97">
        <f>SUM($C27:AM27)</f>
        <v>973</v>
      </c>
      <c r="AN76" s="97">
        <f>SUM($C27:AN27)</f>
        <v>979</v>
      </c>
      <c r="AO76" s="97">
        <f>SUM($C27:AO27)</f>
        <v>981</v>
      </c>
      <c r="AP76" s="98">
        <f>SUM($C27:AP27)</f>
        <v>983</v>
      </c>
    </row>
    <row r="77" spans="2:42" x14ac:dyDescent="0.25">
      <c r="B77" s="78">
        <f>B76+1</f>
        <v>2007</v>
      </c>
      <c r="C77" s="96">
        <f>SUM($C28:C28)</f>
        <v>3</v>
      </c>
      <c r="D77" s="97">
        <f>SUM($C28:D28)</f>
        <v>7</v>
      </c>
      <c r="E77" s="97">
        <f>SUM($C28:E28)</f>
        <v>19</v>
      </c>
      <c r="F77" s="97">
        <f>SUM($C28:F28)</f>
        <v>54</v>
      </c>
      <c r="G77" s="97">
        <f>SUM($C28:G28)</f>
        <v>98</v>
      </c>
      <c r="H77" s="97">
        <f>SUM($C28:H28)</f>
        <v>196</v>
      </c>
      <c r="I77" s="97">
        <f>SUM($C28:I28)</f>
        <v>273</v>
      </c>
      <c r="J77" s="97">
        <f>SUM($C28:J28)</f>
        <v>348</v>
      </c>
      <c r="K77" s="97">
        <f>SUM($C28:K28)</f>
        <v>432</v>
      </c>
      <c r="L77" s="97">
        <f>SUM($C28:L28)</f>
        <v>509</v>
      </c>
      <c r="M77" s="97">
        <f>SUM($C28:M28)</f>
        <v>572</v>
      </c>
      <c r="N77" s="97">
        <f>SUM($C28:N28)</f>
        <v>628</v>
      </c>
      <c r="O77" s="97">
        <f>SUM($C28:O28)</f>
        <v>668</v>
      </c>
      <c r="P77" s="97">
        <f>SUM($C28:P28)</f>
        <v>707</v>
      </c>
      <c r="Q77" s="97">
        <f>SUM($C28:Q28)</f>
        <v>757</v>
      </c>
      <c r="R77" s="97">
        <f>SUM($C28:R28)</f>
        <v>799</v>
      </c>
      <c r="S77" s="97">
        <f>SUM($C28:S28)</f>
        <v>822</v>
      </c>
      <c r="T77" s="97">
        <f>SUM($C28:T28)</f>
        <v>846</v>
      </c>
      <c r="U77" s="97">
        <f>SUM($C28:U28)</f>
        <v>863</v>
      </c>
      <c r="V77" s="97">
        <f>SUM($C28:V28)</f>
        <v>887</v>
      </c>
      <c r="W77" s="97">
        <f>SUM($C28:W28)</f>
        <v>907</v>
      </c>
      <c r="X77" s="97">
        <f>SUM($C28:X28)</f>
        <v>921</v>
      </c>
      <c r="Y77" s="97">
        <f>SUM($C28:Y28)</f>
        <v>947</v>
      </c>
      <c r="Z77" s="97">
        <f>SUM($C28:Z28)</f>
        <v>961</v>
      </c>
      <c r="AA77" s="97">
        <f>SUM($C28:AA28)</f>
        <v>974</v>
      </c>
      <c r="AB77" s="97">
        <f>SUM($C28:AB28)</f>
        <v>980</v>
      </c>
      <c r="AC77" s="97">
        <f>SUM($C28:AC28)</f>
        <v>988</v>
      </c>
      <c r="AD77" s="97">
        <f>SUM($C28:AD28)</f>
        <v>995</v>
      </c>
      <c r="AE77" s="97">
        <f>SUM($C28:AE28)</f>
        <v>1010</v>
      </c>
      <c r="AF77" s="97">
        <f>SUM($C28:AF28)</f>
        <v>1015</v>
      </c>
      <c r="AG77" s="97">
        <f>SUM($C28:AG28)</f>
        <v>1019</v>
      </c>
      <c r="AH77" s="97">
        <f>SUM($C28:AH28)</f>
        <v>1025</v>
      </c>
      <c r="AI77" s="97">
        <f>SUM($C28:AI28)</f>
        <v>1032</v>
      </c>
      <c r="AJ77" s="97">
        <f>SUM($C28:AJ28)</f>
        <v>1035</v>
      </c>
      <c r="AK77" s="97">
        <f>SUM($C28:AK28)</f>
        <v>1040</v>
      </c>
      <c r="AL77" s="97">
        <f>SUM($C28:AL28)</f>
        <v>1043</v>
      </c>
      <c r="AM77" s="99"/>
      <c r="AN77" s="99"/>
      <c r="AO77" s="99"/>
      <c r="AP77" s="100"/>
    </row>
    <row r="78" spans="2:42" x14ac:dyDescent="0.25">
      <c r="B78" s="78">
        <f t="shared" ref="B78:B85" si="8">B77+1</f>
        <v>2008</v>
      </c>
      <c r="C78" s="96">
        <f>SUM($C29:C29)</f>
        <v>7</v>
      </c>
      <c r="D78" s="97">
        <f>SUM($C29:D29)</f>
        <v>18</v>
      </c>
      <c r="E78" s="97">
        <f>SUM($C29:E29)</f>
        <v>41</v>
      </c>
      <c r="F78" s="97">
        <f>SUM($C29:F29)</f>
        <v>85</v>
      </c>
      <c r="G78" s="97">
        <f>SUM($C29:G29)</f>
        <v>149</v>
      </c>
      <c r="H78" s="97">
        <f>SUM($C29:H29)</f>
        <v>230</v>
      </c>
      <c r="I78" s="97">
        <f>SUM($C29:I29)</f>
        <v>314</v>
      </c>
      <c r="J78" s="97">
        <f>SUM($C29:J29)</f>
        <v>415</v>
      </c>
      <c r="K78" s="97">
        <f>SUM($C29:K29)</f>
        <v>506</v>
      </c>
      <c r="L78" s="97">
        <f>SUM($C29:L29)</f>
        <v>586</v>
      </c>
      <c r="M78" s="97">
        <f>SUM($C29:M29)</f>
        <v>655</v>
      </c>
      <c r="N78" s="97">
        <f>SUM($C29:N29)</f>
        <v>716</v>
      </c>
      <c r="O78" s="97">
        <f>SUM($C29:O29)</f>
        <v>780</v>
      </c>
      <c r="P78" s="97">
        <f>SUM($C29:P29)</f>
        <v>834</v>
      </c>
      <c r="Q78" s="97">
        <f>SUM($C29:Q29)</f>
        <v>877</v>
      </c>
      <c r="R78" s="97">
        <f>SUM($C29:R29)</f>
        <v>908</v>
      </c>
      <c r="S78" s="97">
        <f>SUM($C29:S29)</f>
        <v>949</v>
      </c>
      <c r="T78" s="97">
        <f>SUM($C29:T29)</f>
        <v>969</v>
      </c>
      <c r="U78" s="97">
        <f>SUM($C29:U29)</f>
        <v>1007</v>
      </c>
      <c r="V78" s="97">
        <f>SUM($C29:V29)</f>
        <v>1037</v>
      </c>
      <c r="W78" s="97">
        <f>SUM($C29:W29)</f>
        <v>1058</v>
      </c>
      <c r="X78" s="97">
        <f>SUM($C29:X29)</f>
        <v>1065</v>
      </c>
      <c r="Y78" s="97">
        <f>SUM($C29:Y29)</f>
        <v>1071</v>
      </c>
      <c r="Z78" s="97">
        <f>SUM($C29:Z29)</f>
        <v>1087</v>
      </c>
      <c r="AA78" s="97">
        <f>SUM($C29:AA29)</f>
        <v>1116</v>
      </c>
      <c r="AB78" s="97">
        <f>SUM($C29:AB29)</f>
        <v>1124</v>
      </c>
      <c r="AC78" s="97">
        <f>SUM($C29:AC29)</f>
        <v>1126</v>
      </c>
      <c r="AD78" s="97">
        <f>SUM($C29:AD29)</f>
        <v>1141</v>
      </c>
      <c r="AE78" s="97">
        <f>SUM($C29:AE29)</f>
        <v>1156</v>
      </c>
      <c r="AF78" s="97">
        <f>SUM($C29:AF29)</f>
        <v>1167</v>
      </c>
      <c r="AG78" s="97">
        <f>SUM($C29:AG29)</f>
        <v>1171</v>
      </c>
      <c r="AH78" s="97">
        <f>SUM($C29:AH29)</f>
        <v>1175</v>
      </c>
      <c r="AI78" s="99"/>
      <c r="AJ78" s="99"/>
      <c r="AK78" s="99"/>
      <c r="AL78" s="99"/>
      <c r="AM78" s="99"/>
      <c r="AN78" s="99"/>
      <c r="AO78" s="99"/>
      <c r="AP78" s="100"/>
    </row>
    <row r="79" spans="2:42" x14ac:dyDescent="0.25">
      <c r="B79" s="78">
        <f t="shared" si="8"/>
        <v>2009</v>
      </c>
      <c r="C79" s="96">
        <f>SUM($C30:C30)</f>
        <v>7</v>
      </c>
      <c r="D79" s="97">
        <f>SUM($C30:D30)</f>
        <v>17</v>
      </c>
      <c r="E79" s="97">
        <f>SUM($C30:E30)</f>
        <v>59</v>
      </c>
      <c r="F79" s="97">
        <f>SUM($C30:F30)</f>
        <v>103</v>
      </c>
      <c r="G79" s="97">
        <f>SUM($C30:G30)</f>
        <v>161</v>
      </c>
      <c r="H79" s="97">
        <f>SUM($C30:H30)</f>
        <v>236</v>
      </c>
      <c r="I79" s="97">
        <f>SUM($C30:I30)</f>
        <v>323</v>
      </c>
      <c r="J79" s="97">
        <f>SUM($C30:J30)</f>
        <v>407</v>
      </c>
      <c r="K79" s="97">
        <f>SUM($C30:K30)</f>
        <v>488</v>
      </c>
      <c r="L79" s="97">
        <f>SUM($C30:L30)</f>
        <v>569</v>
      </c>
      <c r="M79" s="97">
        <f>SUM($C30:M30)</f>
        <v>644</v>
      </c>
      <c r="N79" s="97">
        <f>SUM($C30:N30)</f>
        <v>707</v>
      </c>
      <c r="O79" s="97">
        <f>SUM($C30:O30)</f>
        <v>766</v>
      </c>
      <c r="P79" s="97">
        <f>SUM($C30:P30)</f>
        <v>819</v>
      </c>
      <c r="Q79" s="97">
        <f>SUM($C30:Q30)</f>
        <v>870</v>
      </c>
      <c r="R79" s="97">
        <f>SUM($C30:R30)</f>
        <v>914</v>
      </c>
      <c r="S79" s="97">
        <f>SUM($C30:S30)</f>
        <v>932</v>
      </c>
      <c r="T79" s="97">
        <f>SUM($C30:T30)</f>
        <v>960</v>
      </c>
      <c r="U79" s="97">
        <f>SUM($C30:U30)</f>
        <v>976</v>
      </c>
      <c r="V79" s="97">
        <f>SUM($C30:V30)</f>
        <v>992</v>
      </c>
      <c r="W79" s="97">
        <f>SUM($C30:W30)</f>
        <v>1023</v>
      </c>
      <c r="X79" s="97">
        <f>SUM($C30:X30)</f>
        <v>1038</v>
      </c>
      <c r="Y79" s="97">
        <f>SUM($C30:Y30)</f>
        <v>1047</v>
      </c>
      <c r="Z79" s="97">
        <f>SUM($C30:Z30)</f>
        <v>1062</v>
      </c>
      <c r="AA79" s="97">
        <f>SUM($C30:AA30)</f>
        <v>1071</v>
      </c>
      <c r="AB79" s="97">
        <f>SUM($C30:AB30)</f>
        <v>1081</v>
      </c>
      <c r="AC79" s="97">
        <f>SUM($C30:AC30)</f>
        <v>1090</v>
      </c>
      <c r="AD79" s="97">
        <f>SUM($C30:AD30)</f>
        <v>1098</v>
      </c>
      <c r="AE79" s="99"/>
      <c r="AF79" s="99"/>
      <c r="AG79" s="99"/>
      <c r="AH79" s="99"/>
      <c r="AI79" s="99"/>
      <c r="AJ79" s="99"/>
      <c r="AK79" s="99"/>
      <c r="AL79" s="99"/>
      <c r="AM79" s="99"/>
      <c r="AN79" s="99"/>
      <c r="AO79" s="99"/>
      <c r="AP79" s="100"/>
    </row>
    <row r="80" spans="2:42" x14ac:dyDescent="0.25">
      <c r="B80" s="78">
        <f t="shared" si="8"/>
        <v>2010</v>
      </c>
      <c r="C80" s="96">
        <f>SUM($C31:C31)</f>
        <v>4</v>
      </c>
      <c r="D80" s="97">
        <f>SUM($C31:D31)</f>
        <v>14</v>
      </c>
      <c r="E80" s="97">
        <f>SUM($C31:E31)</f>
        <v>59</v>
      </c>
      <c r="F80" s="97">
        <f>SUM($C31:F31)</f>
        <v>127</v>
      </c>
      <c r="G80" s="97">
        <f>SUM($C31:G31)</f>
        <v>207</v>
      </c>
      <c r="H80" s="97">
        <f>SUM($C31:H31)</f>
        <v>305</v>
      </c>
      <c r="I80" s="97">
        <f>SUM($C31:I31)</f>
        <v>383</v>
      </c>
      <c r="J80" s="97">
        <f>SUM($C31:J31)</f>
        <v>487</v>
      </c>
      <c r="K80" s="97">
        <f>SUM($C31:K31)</f>
        <v>579</v>
      </c>
      <c r="L80" s="97">
        <f>SUM($C31:L31)</f>
        <v>666</v>
      </c>
      <c r="M80" s="97">
        <f>SUM($C31:M31)</f>
        <v>738</v>
      </c>
      <c r="N80" s="97">
        <f>SUM($C31:N31)</f>
        <v>798</v>
      </c>
      <c r="O80" s="97">
        <f>SUM($C31:O31)</f>
        <v>845</v>
      </c>
      <c r="P80" s="97">
        <f>SUM($C31:P31)</f>
        <v>889</v>
      </c>
      <c r="Q80" s="97">
        <f>SUM($C31:Q31)</f>
        <v>926</v>
      </c>
      <c r="R80" s="97">
        <f>SUM($C31:R31)</f>
        <v>957</v>
      </c>
      <c r="S80" s="97">
        <f>SUM($C31:S31)</f>
        <v>1001</v>
      </c>
      <c r="T80" s="97">
        <f>SUM($C31:T31)</f>
        <v>1024</v>
      </c>
      <c r="U80" s="97">
        <f>SUM($C31:U31)</f>
        <v>1048</v>
      </c>
      <c r="V80" s="97">
        <f>SUM($C31:V31)</f>
        <v>1075</v>
      </c>
      <c r="W80" s="97">
        <f>SUM($C31:W31)</f>
        <v>1088</v>
      </c>
      <c r="X80" s="97">
        <f>SUM($C31:X31)</f>
        <v>1108</v>
      </c>
      <c r="Y80" s="97">
        <f>SUM($C31:Y31)</f>
        <v>1121</v>
      </c>
      <c r="Z80" s="97">
        <f>SUM($C31:Z31)</f>
        <v>1128</v>
      </c>
      <c r="AA80" s="99"/>
      <c r="AB80" s="99"/>
      <c r="AC80" s="99"/>
      <c r="AD80" s="99"/>
      <c r="AE80" s="99"/>
      <c r="AF80" s="99"/>
      <c r="AG80" s="99"/>
      <c r="AH80" s="99"/>
      <c r="AI80" s="99"/>
      <c r="AJ80" s="99"/>
      <c r="AK80" s="99"/>
      <c r="AL80" s="99"/>
      <c r="AM80" s="99"/>
      <c r="AN80" s="99"/>
      <c r="AO80" s="99"/>
      <c r="AP80" s="100"/>
    </row>
    <row r="81" spans="2:42" x14ac:dyDescent="0.25">
      <c r="B81" s="78">
        <f t="shared" si="8"/>
        <v>2011</v>
      </c>
      <c r="C81" s="96">
        <f>SUM($C32:C32)</f>
        <v>4</v>
      </c>
      <c r="D81" s="97">
        <f>SUM($C32:D32)</f>
        <v>14</v>
      </c>
      <c r="E81" s="97">
        <f>SUM($C32:E32)</f>
        <v>53</v>
      </c>
      <c r="F81" s="97">
        <f>SUM($C32:F32)</f>
        <v>111</v>
      </c>
      <c r="G81" s="97">
        <f>SUM($C32:G32)</f>
        <v>185</v>
      </c>
      <c r="H81" s="97">
        <f>SUM($C32:H32)</f>
        <v>288</v>
      </c>
      <c r="I81" s="97">
        <f>SUM($C32:I32)</f>
        <v>385</v>
      </c>
      <c r="J81" s="97">
        <f>SUM($C32:J32)</f>
        <v>467</v>
      </c>
      <c r="K81" s="97">
        <f>SUM($C32:K32)</f>
        <v>550</v>
      </c>
      <c r="L81" s="97">
        <f>SUM($C32:L32)</f>
        <v>608</v>
      </c>
      <c r="M81" s="97">
        <f>SUM($C32:M32)</f>
        <v>657</v>
      </c>
      <c r="N81" s="97">
        <f>SUM($C32:N32)</f>
        <v>736</v>
      </c>
      <c r="O81" s="97">
        <f>SUM($C32:O32)</f>
        <v>799</v>
      </c>
      <c r="P81" s="97">
        <f>SUM($C32:P32)</f>
        <v>852</v>
      </c>
      <c r="Q81" s="97">
        <f>SUM($C32:Q32)</f>
        <v>905</v>
      </c>
      <c r="R81" s="97">
        <f>SUM($C32:R32)</f>
        <v>971</v>
      </c>
      <c r="S81" s="97">
        <f>SUM($C32:S32)</f>
        <v>1029</v>
      </c>
      <c r="T81" s="97">
        <f>SUM($C32:T32)</f>
        <v>1061</v>
      </c>
      <c r="U81" s="97">
        <f>SUM($C32:U32)</f>
        <v>1076</v>
      </c>
      <c r="V81" s="97">
        <f>SUM($C32:V32)</f>
        <v>1094</v>
      </c>
      <c r="W81" s="99"/>
      <c r="X81" s="99"/>
      <c r="Y81" s="99"/>
      <c r="Z81" s="99"/>
      <c r="AA81" s="99"/>
      <c r="AB81" s="99"/>
      <c r="AC81" s="99"/>
      <c r="AD81" s="99"/>
      <c r="AE81" s="99"/>
      <c r="AF81" s="99"/>
      <c r="AG81" s="99"/>
      <c r="AH81" s="99"/>
      <c r="AI81" s="99"/>
      <c r="AJ81" s="99"/>
      <c r="AK81" s="99"/>
      <c r="AL81" s="99"/>
      <c r="AM81" s="99"/>
      <c r="AN81" s="99"/>
      <c r="AO81" s="99"/>
      <c r="AP81" s="100"/>
    </row>
    <row r="82" spans="2:42" x14ac:dyDescent="0.25">
      <c r="B82" s="78">
        <f t="shared" si="8"/>
        <v>2012</v>
      </c>
      <c r="C82" s="96">
        <f>SUM($C33:C33)</f>
        <v>5</v>
      </c>
      <c r="D82" s="97">
        <f>SUM($C33:D33)</f>
        <v>17</v>
      </c>
      <c r="E82" s="97">
        <f>SUM($C33:E33)</f>
        <v>50</v>
      </c>
      <c r="F82" s="97">
        <f>SUM($C33:F33)</f>
        <v>92</v>
      </c>
      <c r="G82" s="97">
        <f>SUM($C33:G33)</f>
        <v>161</v>
      </c>
      <c r="H82" s="97">
        <f>SUM($C33:H33)</f>
        <v>236</v>
      </c>
      <c r="I82" s="97">
        <f>SUM($C33:I33)</f>
        <v>296</v>
      </c>
      <c r="J82" s="97">
        <f>SUM($C33:J33)</f>
        <v>387</v>
      </c>
      <c r="K82" s="97">
        <f>SUM($C33:K33)</f>
        <v>477</v>
      </c>
      <c r="L82" s="97">
        <f>SUM($C33:L33)</f>
        <v>538</v>
      </c>
      <c r="M82" s="97">
        <f>SUM($C33:M33)</f>
        <v>610</v>
      </c>
      <c r="N82" s="97">
        <f>SUM($C33:N33)</f>
        <v>683</v>
      </c>
      <c r="O82" s="97">
        <f>SUM($C33:O33)</f>
        <v>769</v>
      </c>
      <c r="P82" s="97">
        <f>SUM($C33:P33)</f>
        <v>832</v>
      </c>
      <c r="Q82" s="97">
        <f>SUM($C33:Q33)</f>
        <v>854</v>
      </c>
      <c r="R82" s="97">
        <f>SUM($C33:R33)</f>
        <v>865</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100"/>
    </row>
    <row r="83" spans="2:42" x14ac:dyDescent="0.25">
      <c r="B83" s="78">
        <f t="shared" si="8"/>
        <v>2013</v>
      </c>
      <c r="C83" s="96">
        <f>SUM($C34:C34)</f>
        <v>6</v>
      </c>
      <c r="D83" s="97">
        <f>SUM($C34:D34)</f>
        <v>16</v>
      </c>
      <c r="E83" s="97">
        <f>SUM($C34:E34)</f>
        <v>43</v>
      </c>
      <c r="F83" s="97">
        <f>SUM($C34:F34)</f>
        <v>87</v>
      </c>
      <c r="G83" s="97">
        <f>SUM($C34:G34)</f>
        <v>144</v>
      </c>
      <c r="H83" s="97">
        <f>SUM($C34:H34)</f>
        <v>219</v>
      </c>
      <c r="I83" s="97">
        <f>SUM($C34:I34)</f>
        <v>302</v>
      </c>
      <c r="J83" s="97">
        <f>SUM($C34:J34)</f>
        <v>401</v>
      </c>
      <c r="K83" s="97">
        <f>SUM($C34:K34)</f>
        <v>506</v>
      </c>
      <c r="L83" s="97">
        <f>SUM($C34:L34)</f>
        <v>561</v>
      </c>
      <c r="M83" s="97">
        <f>SUM($C34:M34)</f>
        <v>603</v>
      </c>
      <c r="N83" s="97">
        <f>SUM($C34:N34)</f>
        <v>627</v>
      </c>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100"/>
    </row>
    <row r="84" spans="2:42" x14ac:dyDescent="0.25">
      <c r="B84" s="78">
        <f t="shared" si="8"/>
        <v>2014</v>
      </c>
      <c r="C84" s="96">
        <f>SUM($C35:C35)</f>
        <v>8</v>
      </c>
      <c r="D84" s="97">
        <f>SUM($C35:D35)</f>
        <v>19</v>
      </c>
      <c r="E84" s="97">
        <f>SUM($C35:E35)</f>
        <v>47</v>
      </c>
      <c r="F84" s="97">
        <f>SUM($C35:F35)</f>
        <v>103</v>
      </c>
      <c r="G84" s="97">
        <f>SUM($C35:G35)</f>
        <v>192</v>
      </c>
      <c r="H84" s="97">
        <f>SUM($C35:H35)</f>
        <v>239</v>
      </c>
      <c r="I84" s="97">
        <f>SUM($C35:I35)</f>
        <v>280</v>
      </c>
      <c r="J84" s="97">
        <f>SUM($C35:J35)</f>
        <v>304</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100"/>
    </row>
    <row r="85" spans="2:42" x14ac:dyDescent="0.25">
      <c r="B85" s="79">
        <f t="shared" si="8"/>
        <v>2015</v>
      </c>
      <c r="C85" s="101">
        <f>SUM($C36:C36)</f>
        <v>7</v>
      </c>
      <c r="D85" s="102">
        <f>SUM($C36:D36)</f>
        <v>13</v>
      </c>
      <c r="E85" s="102">
        <f>SUM($C36:E36)</f>
        <v>25</v>
      </c>
      <c r="F85" s="102">
        <f>SUM($C36:F36)</f>
        <v>32</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4"/>
    </row>
    <row r="86" spans="2:42" x14ac:dyDescent="0.25"/>
    <row r="87" spans="2:42" x14ac:dyDescent="0.25"/>
    <row r="88" spans="2:42" x14ac:dyDescent="0.25">
      <c r="B88" s="83"/>
      <c r="C88" s="267" t="s">
        <v>185</v>
      </c>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9"/>
    </row>
    <row r="89" spans="2:42" x14ac:dyDescent="0.25">
      <c r="B89" s="84" t="s">
        <v>0</v>
      </c>
      <c r="C89" s="84" t="s">
        <v>88</v>
      </c>
      <c r="D89" s="73" t="s">
        <v>89</v>
      </c>
      <c r="E89" s="73" t="s">
        <v>90</v>
      </c>
      <c r="F89" s="73" t="s">
        <v>91</v>
      </c>
      <c r="G89" s="73" t="s">
        <v>92</v>
      </c>
      <c r="H89" s="73" t="s">
        <v>93</v>
      </c>
      <c r="I89" s="73" t="s">
        <v>94</v>
      </c>
      <c r="J89" s="73" t="s">
        <v>95</v>
      </c>
      <c r="K89" s="73" t="s">
        <v>96</v>
      </c>
      <c r="L89" s="73" t="s">
        <v>97</v>
      </c>
      <c r="M89" s="73" t="s">
        <v>98</v>
      </c>
      <c r="N89" s="73" t="s">
        <v>99</v>
      </c>
      <c r="O89" s="73" t="s">
        <v>100</v>
      </c>
      <c r="P89" s="73" t="s">
        <v>101</v>
      </c>
      <c r="Q89" s="73" t="s">
        <v>102</v>
      </c>
      <c r="R89" s="73" t="s">
        <v>103</v>
      </c>
      <c r="S89" s="73" t="s">
        <v>104</v>
      </c>
      <c r="T89" s="73" t="s">
        <v>105</v>
      </c>
      <c r="U89" s="73" t="s">
        <v>106</v>
      </c>
      <c r="V89" s="73" t="s">
        <v>107</v>
      </c>
      <c r="W89" s="73" t="s">
        <v>108</v>
      </c>
      <c r="X89" s="73" t="s">
        <v>109</v>
      </c>
      <c r="Y89" s="73" t="s">
        <v>110</v>
      </c>
      <c r="Z89" s="73" t="s">
        <v>111</v>
      </c>
      <c r="AA89" s="73" t="s">
        <v>112</v>
      </c>
      <c r="AB89" s="73" t="s">
        <v>113</v>
      </c>
      <c r="AC89" s="73" t="s">
        <v>114</v>
      </c>
      <c r="AD89" s="73" t="s">
        <v>115</v>
      </c>
      <c r="AE89" s="73" t="s">
        <v>116</v>
      </c>
      <c r="AF89" s="73" t="s">
        <v>117</v>
      </c>
      <c r="AG89" s="73" t="s">
        <v>118</v>
      </c>
      <c r="AH89" s="73" t="s">
        <v>119</v>
      </c>
      <c r="AI89" s="73" t="s">
        <v>120</v>
      </c>
      <c r="AJ89" s="73" t="s">
        <v>121</v>
      </c>
      <c r="AK89" s="73" t="s">
        <v>122</v>
      </c>
      <c r="AL89" s="73" t="s">
        <v>123</v>
      </c>
      <c r="AM89" s="73" t="s">
        <v>124</v>
      </c>
      <c r="AN89" s="73" t="s">
        <v>125</v>
      </c>
      <c r="AO89" s="73" t="s">
        <v>126</v>
      </c>
      <c r="AP89" s="75" t="s">
        <v>127</v>
      </c>
    </row>
    <row r="90" spans="2:42" x14ac:dyDescent="0.25">
      <c r="B90" s="89">
        <v>2006</v>
      </c>
      <c r="C90" s="107">
        <f>C62/(C62+C76)</f>
        <v>0.83333333333333337</v>
      </c>
      <c r="D90" s="108">
        <f t="shared" ref="D90:AP90" si="9">D62/(D62+D76)</f>
        <v>0.87878787878787878</v>
      </c>
      <c r="E90" s="108">
        <f t="shared" si="9"/>
        <v>0.8</v>
      </c>
      <c r="F90" s="108">
        <f t="shared" si="9"/>
        <v>0.72151898734177211</v>
      </c>
      <c r="G90" s="108">
        <f t="shared" si="9"/>
        <v>0.66371681415929207</v>
      </c>
      <c r="H90" s="108">
        <f t="shared" si="9"/>
        <v>0.53038674033149169</v>
      </c>
      <c r="I90" s="108">
        <f t="shared" si="9"/>
        <v>0.48031496062992124</v>
      </c>
      <c r="J90" s="108">
        <f t="shared" si="9"/>
        <v>0.42816091954022989</v>
      </c>
      <c r="K90" s="108">
        <f t="shared" si="9"/>
        <v>0.42450765864332601</v>
      </c>
      <c r="L90" s="108">
        <f t="shared" si="9"/>
        <v>0.42338072669826227</v>
      </c>
      <c r="M90" s="108">
        <f t="shared" si="9"/>
        <v>0.38750000000000001</v>
      </c>
      <c r="N90" s="108">
        <f t="shared" si="9"/>
        <v>0.36708860759493672</v>
      </c>
      <c r="O90" s="108">
        <f t="shared" si="9"/>
        <v>0.34827586206896549</v>
      </c>
      <c r="P90" s="108">
        <f t="shared" si="9"/>
        <v>0.32765957446808508</v>
      </c>
      <c r="Q90" s="108">
        <f t="shared" si="9"/>
        <v>0.31394182547642929</v>
      </c>
      <c r="R90" s="108">
        <f t="shared" si="9"/>
        <v>0.30673076923076925</v>
      </c>
      <c r="S90" s="108">
        <f t="shared" si="9"/>
        <v>0.29962546816479402</v>
      </c>
      <c r="T90" s="108">
        <f t="shared" si="9"/>
        <v>0.2915904936014625</v>
      </c>
      <c r="U90" s="108">
        <f t="shared" si="9"/>
        <v>0.2864864864864865</v>
      </c>
      <c r="V90" s="108">
        <f t="shared" si="9"/>
        <v>0.28207381370826012</v>
      </c>
      <c r="W90" s="108">
        <f t="shared" si="9"/>
        <v>0.27844827586206894</v>
      </c>
      <c r="X90" s="108">
        <f t="shared" si="9"/>
        <v>0.2773972602739726</v>
      </c>
      <c r="Y90" s="108">
        <f t="shared" si="9"/>
        <v>0.27449324324324326</v>
      </c>
      <c r="Z90" s="108">
        <f t="shared" si="9"/>
        <v>0.27234753550543023</v>
      </c>
      <c r="AA90" s="108">
        <f t="shared" si="9"/>
        <v>0.27062706270627063</v>
      </c>
      <c r="AB90" s="108">
        <f t="shared" si="9"/>
        <v>0.26710097719869708</v>
      </c>
      <c r="AC90" s="108">
        <f t="shared" si="9"/>
        <v>0.26591458501208703</v>
      </c>
      <c r="AD90" s="108">
        <f t="shared" si="9"/>
        <v>0.26522435897435898</v>
      </c>
      <c r="AE90" s="108">
        <f t="shared" si="9"/>
        <v>0.26374501992031874</v>
      </c>
      <c r="AF90" s="108">
        <f t="shared" si="9"/>
        <v>0.26211278792692611</v>
      </c>
      <c r="AG90" s="108">
        <f t="shared" si="9"/>
        <v>0.26207442596991293</v>
      </c>
      <c r="AH90" s="108">
        <f t="shared" si="9"/>
        <v>0.26124704025256512</v>
      </c>
      <c r="AI90" s="108">
        <f t="shared" si="9"/>
        <v>0.25678820791311097</v>
      </c>
      <c r="AJ90" s="108">
        <f t="shared" si="9"/>
        <v>0.25599381283836042</v>
      </c>
      <c r="AK90" s="108">
        <f t="shared" si="9"/>
        <v>0.25559845559845562</v>
      </c>
      <c r="AL90" s="108">
        <f t="shared" si="9"/>
        <v>0.25577812018489987</v>
      </c>
      <c r="AM90" s="108">
        <f t="shared" si="9"/>
        <v>0.25497702909647779</v>
      </c>
      <c r="AN90" s="108">
        <f t="shared" si="9"/>
        <v>0.25437928408225435</v>
      </c>
      <c r="AO90" s="108">
        <f t="shared" si="9"/>
        <v>0.25455927051671734</v>
      </c>
      <c r="AP90" s="109">
        <f t="shared" si="9"/>
        <v>0.25473843821076575</v>
      </c>
    </row>
    <row r="91" spans="2:42" x14ac:dyDescent="0.25">
      <c r="B91" s="90">
        <v>2007</v>
      </c>
      <c r="C91" s="107">
        <f t="shared" ref="C91:AL91" si="10">C63/(C63+C77)</f>
        <v>0.90322580645161288</v>
      </c>
      <c r="D91" s="108">
        <f t="shared" si="10"/>
        <v>0.85416666666666663</v>
      </c>
      <c r="E91" s="108">
        <f t="shared" si="10"/>
        <v>0.79120879120879117</v>
      </c>
      <c r="F91" s="108">
        <f t="shared" si="10"/>
        <v>0.61702127659574468</v>
      </c>
      <c r="G91" s="108">
        <f t="shared" si="10"/>
        <v>0.52195121951219514</v>
      </c>
      <c r="H91" s="108">
        <f t="shared" si="10"/>
        <v>0.46153846153846156</v>
      </c>
      <c r="I91" s="108">
        <f t="shared" si="10"/>
        <v>0.41036717062634992</v>
      </c>
      <c r="J91" s="108">
        <f t="shared" si="10"/>
        <v>0.38515901060070673</v>
      </c>
      <c r="K91" s="108">
        <f t="shared" si="10"/>
        <v>0.36094674556213019</v>
      </c>
      <c r="L91" s="108">
        <f t="shared" si="10"/>
        <v>0.33723958333333331</v>
      </c>
      <c r="M91" s="108">
        <f t="shared" si="10"/>
        <v>0.31985731272294887</v>
      </c>
      <c r="N91" s="108">
        <f t="shared" si="10"/>
        <v>0.30684326710816778</v>
      </c>
      <c r="O91" s="108">
        <f t="shared" si="10"/>
        <v>0.29905561385099683</v>
      </c>
      <c r="P91" s="108">
        <f t="shared" si="10"/>
        <v>0.29158316633266534</v>
      </c>
      <c r="Q91" s="108">
        <f t="shared" si="10"/>
        <v>0.28110161443494774</v>
      </c>
      <c r="R91" s="108">
        <f t="shared" si="10"/>
        <v>0.27495462794918329</v>
      </c>
      <c r="S91" s="108">
        <f t="shared" si="10"/>
        <v>0.27320954907161804</v>
      </c>
      <c r="T91" s="108">
        <f t="shared" si="10"/>
        <v>0.26943005181347152</v>
      </c>
      <c r="U91" s="108">
        <f t="shared" si="10"/>
        <v>0.26926333615580017</v>
      </c>
      <c r="V91" s="108">
        <f t="shared" si="10"/>
        <v>0.26512013256006628</v>
      </c>
      <c r="W91" s="108">
        <f t="shared" si="10"/>
        <v>0.26019575856443722</v>
      </c>
      <c r="X91" s="108">
        <f t="shared" si="10"/>
        <v>0.2608346709470305</v>
      </c>
      <c r="Y91" s="108">
        <f t="shared" si="10"/>
        <v>0.25725490196078432</v>
      </c>
      <c r="Z91" s="108">
        <f t="shared" si="10"/>
        <v>0.25561580170410536</v>
      </c>
      <c r="AA91" s="108">
        <f t="shared" si="10"/>
        <v>0.25363984674329504</v>
      </c>
      <c r="AB91" s="108">
        <f t="shared" si="10"/>
        <v>0.25361766945925363</v>
      </c>
      <c r="AC91" s="108">
        <f t="shared" si="10"/>
        <v>0.25321239606953894</v>
      </c>
      <c r="AD91" s="108">
        <f t="shared" si="10"/>
        <v>0.25300300300300299</v>
      </c>
      <c r="AE91" s="108">
        <f t="shared" si="10"/>
        <v>0.25129725722757601</v>
      </c>
      <c r="AF91" s="108">
        <f t="shared" si="10"/>
        <v>0.25147492625368734</v>
      </c>
      <c r="AG91" s="108">
        <f t="shared" si="10"/>
        <v>0.2523844460748349</v>
      </c>
      <c r="AH91" s="108">
        <f t="shared" si="10"/>
        <v>0.2512783053323594</v>
      </c>
      <c r="AI91" s="108">
        <f t="shared" si="10"/>
        <v>0.25</v>
      </c>
      <c r="AJ91" s="108">
        <f t="shared" si="10"/>
        <v>0.24945612762871647</v>
      </c>
      <c r="AK91" s="108">
        <f t="shared" si="10"/>
        <v>0.24909747292418771</v>
      </c>
      <c r="AL91" s="108">
        <f t="shared" si="10"/>
        <v>0.24855907780979827</v>
      </c>
      <c r="AM91" s="110"/>
      <c r="AN91" s="110"/>
      <c r="AO91" s="110"/>
      <c r="AP91" s="111"/>
    </row>
    <row r="92" spans="2:42" x14ac:dyDescent="0.25">
      <c r="B92" s="90">
        <v>2008</v>
      </c>
      <c r="C92" s="107">
        <f t="shared" ref="C92:AH92" si="11">C64/(C64+C78)</f>
        <v>0.8</v>
      </c>
      <c r="D92" s="108">
        <f t="shared" si="11"/>
        <v>0.797752808988764</v>
      </c>
      <c r="E92" s="108">
        <f t="shared" si="11"/>
        <v>0.73202614379084963</v>
      </c>
      <c r="F92" s="108">
        <f t="shared" si="11"/>
        <v>0.66666666666666663</v>
      </c>
      <c r="G92" s="108">
        <f t="shared" si="11"/>
        <v>0.57670454545454541</v>
      </c>
      <c r="H92" s="108">
        <f t="shared" si="11"/>
        <v>0.49781659388646288</v>
      </c>
      <c r="I92" s="108">
        <f t="shared" si="11"/>
        <v>0.45200698080279234</v>
      </c>
      <c r="J92" s="108">
        <f t="shared" si="11"/>
        <v>0.41384180790960451</v>
      </c>
      <c r="K92" s="108">
        <f t="shared" si="11"/>
        <v>0.38141809290953543</v>
      </c>
      <c r="L92" s="108">
        <f t="shared" si="11"/>
        <v>0.35745614035087719</v>
      </c>
      <c r="M92" s="108">
        <f t="shared" si="11"/>
        <v>0.33971774193548387</v>
      </c>
      <c r="N92" s="108">
        <f t="shared" si="11"/>
        <v>0.32706766917293234</v>
      </c>
      <c r="O92" s="108">
        <f t="shared" si="11"/>
        <v>0.31156222418358342</v>
      </c>
      <c r="P92" s="108">
        <f t="shared" si="11"/>
        <v>0.30209205020920504</v>
      </c>
      <c r="Q92" s="108">
        <f t="shared" si="11"/>
        <v>0.29614767255216695</v>
      </c>
      <c r="R92" s="108">
        <f t="shared" si="11"/>
        <v>0.29007036747458953</v>
      </c>
      <c r="S92" s="108">
        <f t="shared" si="11"/>
        <v>0.28269085411942557</v>
      </c>
      <c r="T92" s="108">
        <f t="shared" si="11"/>
        <v>0.27901785714285715</v>
      </c>
      <c r="U92" s="108">
        <f t="shared" si="11"/>
        <v>0.27239884393063585</v>
      </c>
      <c r="V92" s="108">
        <f t="shared" si="11"/>
        <v>0.26661951909476661</v>
      </c>
      <c r="W92" s="108">
        <f t="shared" si="11"/>
        <v>0.2627177700348432</v>
      </c>
      <c r="X92" s="108">
        <f t="shared" si="11"/>
        <v>0.26195426195426197</v>
      </c>
      <c r="Y92" s="108">
        <f t="shared" si="11"/>
        <v>0.26137931034482759</v>
      </c>
      <c r="Z92" s="108">
        <f t="shared" si="11"/>
        <v>0.25852660300136426</v>
      </c>
      <c r="AA92" s="108">
        <f t="shared" si="11"/>
        <v>0.2555036691127418</v>
      </c>
      <c r="AB92" s="108">
        <f t="shared" si="11"/>
        <v>0.25513585155732271</v>
      </c>
      <c r="AC92" s="108">
        <f t="shared" si="11"/>
        <v>0.25529100529100529</v>
      </c>
      <c r="AD92" s="108">
        <f t="shared" si="11"/>
        <v>0.25327225130890052</v>
      </c>
      <c r="AE92" s="108">
        <f t="shared" si="11"/>
        <v>0.25081011017498378</v>
      </c>
      <c r="AF92" s="108">
        <f t="shared" si="11"/>
        <v>0.25</v>
      </c>
      <c r="AG92" s="108">
        <f t="shared" si="11"/>
        <v>0.24935897435897436</v>
      </c>
      <c r="AH92" s="108">
        <f t="shared" si="11"/>
        <v>0.24872122762148338</v>
      </c>
      <c r="AI92" s="110"/>
      <c r="AJ92" s="110"/>
      <c r="AK92" s="110"/>
      <c r="AL92" s="110"/>
      <c r="AM92" s="110"/>
      <c r="AN92" s="110"/>
      <c r="AO92" s="110"/>
      <c r="AP92" s="111"/>
    </row>
    <row r="93" spans="2:42" x14ac:dyDescent="0.25">
      <c r="B93" s="90">
        <v>2009</v>
      </c>
      <c r="C93" s="107">
        <f t="shared" ref="C93:AD93" si="12">C65/(C65+C79)</f>
        <v>0.8571428571428571</v>
      </c>
      <c r="D93" s="108">
        <f t="shared" si="12"/>
        <v>0.83168316831683164</v>
      </c>
      <c r="E93" s="108">
        <f t="shared" si="12"/>
        <v>0.68947368421052635</v>
      </c>
      <c r="F93" s="108">
        <f t="shared" si="12"/>
        <v>0.63859649122807016</v>
      </c>
      <c r="G93" s="108">
        <f t="shared" si="12"/>
        <v>0.57853403141361259</v>
      </c>
      <c r="H93" s="108">
        <f t="shared" si="12"/>
        <v>0.51738241308793453</v>
      </c>
      <c r="I93" s="108">
        <f t="shared" si="12"/>
        <v>0.46523178807947019</v>
      </c>
      <c r="J93" s="108">
        <f t="shared" si="12"/>
        <v>0.43076923076923079</v>
      </c>
      <c r="K93" s="108">
        <f t="shared" si="12"/>
        <v>0.39678615574783682</v>
      </c>
      <c r="L93" s="108">
        <f t="shared" si="12"/>
        <v>0.36566332218506131</v>
      </c>
      <c r="M93" s="108">
        <f t="shared" si="12"/>
        <v>0.34486266531027465</v>
      </c>
      <c r="N93" s="108">
        <f t="shared" si="12"/>
        <v>0.32985781990521329</v>
      </c>
      <c r="O93" s="108">
        <f t="shared" si="12"/>
        <v>0.31789848619768479</v>
      </c>
      <c r="P93" s="108">
        <f t="shared" si="12"/>
        <v>0.31060606060606061</v>
      </c>
      <c r="Q93" s="108">
        <f t="shared" si="12"/>
        <v>0.30288461538461536</v>
      </c>
      <c r="R93" s="108">
        <f t="shared" si="12"/>
        <v>0.29420849420849421</v>
      </c>
      <c r="S93" s="108">
        <f t="shared" si="12"/>
        <v>0.29125475285171104</v>
      </c>
      <c r="T93" s="108">
        <f t="shared" si="12"/>
        <v>0.28677563150074292</v>
      </c>
      <c r="U93" s="108">
        <f t="shared" si="12"/>
        <v>0.28340675477239352</v>
      </c>
      <c r="V93" s="108">
        <f t="shared" si="12"/>
        <v>0.28063814358230604</v>
      </c>
      <c r="W93" s="108">
        <f t="shared" si="12"/>
        <v>0.2749822820694543</v>
      </c>
      <c r="X93" s="108">
        <f t="shared" si="12"/>
        <v>0.27259985984583041</v>
      </c>
      <c r="Y93" s="108">
        <f t="shared" si="12"/>
        <v>0.27190542420027819</v>
      </c>
      <c r="Z93" s="108">
        <f t="shared" si="12"/>
        <v>0.27110501029512696</v>
      </c>
      <c r="AA93" s="108">
        <f t="shared" si="12"/>
        <v>0.27043596730245234</v>
      </c>
      <c r="AB93" s="108">
        <f t="shared" si="12"/>
        <v>0.27107215104517868</v>
      </c>
      <c r="AC93" s="108">
        <f t="shared" si="12"/>
        <v>0.26943699731903487</v>
      </c>
      <c r="AD93" s="108">
        <f t="shared" si="12"/>
        <v>0.26800000000000002</v>
      </c>
      <c r="AE93" s="110"/>
      <c r="AF93" s="110"/>
      <c r="AG93" s="110"/>
      <c r="AH93" s="110"/>
      <c r="AI93" s="110"/>
      <c r="AJ93" s="110"/>
      <c r="AK93" s="110"/>
      <c r="AL93" s="110"/>
      <c r="AM93" s="110"/>
      <c r="AN93" s="110"/>
      <c r="AO93" s="110"/>
      <c r="AP93" s="111"/>
    </row>
    <row r="94" spans="2:42" x14ac:dyDescent="0.25">
      <c r="B94" s="90">
        <v>2010</v>
      </c>
      <c r="C94" s="107">
        <f t="shared" ref="C94:Z94" si="13">C66/(C66+C80)</f>
        <v>0.93333333333333335</v>
      </c>
      <c r="D94" s="108">
        <f t="shared" si="13"/>
        <v>0.86274509803921573</v>
      </c>
      <c r="E94" s="108">
        <f t="shared" si="13"/>
        <v>0.67582417582417587</v>
      </c>
      <c r="F94" s="108">
        <f t="shared" si="13"/>
        <v>0.56949152542372883</v>
      </c>
      <c r="G94" s="108">
        <f t="shared" si="13"/>
        <v>0.49878934624697335</v>
      </c>
      <c r="H94" s="108">
        <f t="shared" si="13"/>
        <v>0.43308550185873607</v>
      </c>
      <c r="I94" s="108">
        <f t="shared" si="13"/>
        <v>0.40986132511556239</v>
      </c>
      <c r="J94" s="108">
        <f t="shared" si="13"/>
        <v>0.37161290322580648</v>
      </c>
      <c r="K94" s="108">
        <f t="shared" si="13"/>
        <v>0.34428086070215175</v>
      </c>
      <c r="L94" s="108">
        <f t="shared" si="13"/>
        <v>0.32179226069246436</v>
      </c>
      <c r="M94" s="108">
        <f t="shared" si="13"/>
        <v>0.30963517305893357</v>
      </c>
      <c r="N94" s="108">
        <f t="shared" si="13"/>
        <v>0.29753521126760563</v>
      </c>
      <c r="O94" s="108">
        <f t="shared" si="13"/>
        <v>0.29170159262363787</v>
      </c>
      <c r="P94" s="108">
        <f t="shared" si="13"/>
        <v>0.28536977491961413</v>
      </c>
      <c r="Q94" s="108">
        <f t="shared" si="13"/>
        <v>0.28272656855151046</v>
      </c>
      <c r="R94" s="108">
        <f t="shared" si="13"/>
        <v>0.27828054298642535</v>
      </c>
      <c r="S94" s="108">
        <f t="shared" si="13"/>
        <v>0.27305737109658679</v>
      </c>
      <c r="T94" s="108">
        <f t="shared" si="13"/>
        <v>0.27117437722419929</v>
      </c>
      <c r="U94" s="108">
        <f t="shared" si="13"/>
        <v>0.26815642458100558</v>
      </c>
      <c r="V94" s="108">
        <f t="shared" si="13"/>
        <v>0.26470588235294118</v>
      </c>
      <c r="W94" s="108">
        <f t="shared" si="13"/>
        <v>0.26684636118598382</v>
      </c>
      <c r="X94" s="108">
        <f t="shared" si="13"/>
        <v>0.26573889993373095</v>
      </c>
      <c r="Y94" s="108">
        <f t="shared" si="13"/>
        <v>0.26491803278688525</v>
      </c>
      <c r="Z94" s="108">
        <f t="shared" si="13"/>
        <v>0.265625</v>
      </c>
      <c r="AA94" s="110"/>
      <c r="AB94" s="110"/>
      <c r="AC94" s="110"/>
      <c r="AD94" s="110"/>
      <c r="AE94" s="110"/>
      <c r="AF94" s="110"/>
      <c r="AG94" s="110"/>
      <c r="AH94" s="110"/>
      <c r="AI94" s="110"/>
      <c r="AJ94" s="110"/>
      <c r="AK94" s="110"/>
      <c r="AL94" s="110"/>
      <c r="AM94" s="110"/>
      <c r="AN94" s="110"/>
      <c r="AO94" s="110"/>
      <c r="AP94" s="111"/>
    </row>
    <row r="95" spans="2:42" x14ac:dyDescent="0.25">
      <c r="B95" s="90">
        <v>2011</v>
      </c>
      <c r="C95" s="107">
        <f t="shared" ref="C95:V95" si="14">C67/(C67+C81)</f>
        <v>0.94029850746268662</v>
      </c>
      <c r="D95" s="108">
        <f t="shared" si="14"/>
        <v>0.87610619469026552</v>
      </c>
      <c r="E95" s="108">
        <f t="shared" si="14"/>
        <v>0.72680412371134018</v>
      </c>
      <c r="F95" s="108">
        <f t="shared" si="14"/>
        <v>0.64077669902912626</v>
      </c>
      <c r="G95" s="108">
        <f t="shared" si="14"/>
        <v>0.54545454545454541</v>
      </c>
      <c r="H95" s="108">
        <f t="shared" si="14"/>
        <v>0.48571428571428571</v>
      </c>
      <c r="I95" s="108">
        <f t="shared" si="14"/>
        <v>0.43877551020408162</v>
      </c>
      <c r="J95" s="108">
        <f t="shared" si="14"/>
        <v>0.40509554140127391</v>
      </c>
      <c r="K95" s="108">
        <f t="shared" si="14"/>
        <v>0.3813273340832396</v>
      </c>
      <c r="L95" s="108">
        <f t="shared" si="14"/>
        <v>0.37125129265770423</v>
      </c>
      <c r="M95" s="108">
        <f t="shared" si="14"/>
        <v>0.36275460717749758</v>
      </c>
      <c r="N95" s="108">
        <f t="shared" si="14"/>
        <v>0.34693877551020408</v>
      </c>
      <c r="O95" s="108">
        <f t="shared" si="14"/>
        <v>0.33361134278565469</v>
      </c>
      <c r="P95" s="108">
        <f t="shared" si="14"/>
        <v>0.32380952380952382</v>
      </c>
      <c r="Q95" s="108">
        <f t="shared" si="14"/>
        <v>0.31698113207547168</v>
      </c>
      <c r="R95" s="108">
        <f t="shared" si="14"/>
        <v>0.30493915533285609</v>
      </c>
      <c r="S95" s="108">
        <f t="shared" si="14"/>
        <v>0.29761092150170648</v>
      </c>
      <c r="T95" s="108">
        <f t="shared" si="14"/>
        <v>0.29454787234042551</v>
      </c>
      <c r="U95" s="108">
        <f t="shared" si="14"/>
        <v>0.29303547963206306</v>
      </c>
      <c r="V95" s="108">
        <f t="shared" si="14"/>
        <v>0.29510309278350516</v>
      </c>
      <c r="W95" s="110"/>
      <c r="X95" s="110"/>
      <c r="Y95" s="110"/>
      <c r="Z95" s="110"/>
      <c r="AA95" s="110"/>
      <c r="AB95" s="110"/>
      <c r="AC95" s="110"/>
      <c r="AD95" s="110"/>
      <c r="AE95" s="110"/>
      <c r="AF95" s="110"/>
      <c r="AG95" s="110"/>
      <c r="AH95" s="110"/>
      <c r="AI95" s="110"/>
      <c r="AJ95" s="110"/>
      <c r="AK95" s="110"/>
      <c r="AL95" s="110"/>
      <c r="AM95" s="110"/>
      <c r="AN95" s="110"/>
      <c r="AO95" s="110"/>
      <c r="AP95" s="111"/>
    </row>
    <row r="96" spans="2:42" x14ac:dyDescent="0.25">
      <c r="B96" s="90">
        <v>2012</v>
      </c>
      <c r="C96" s="107">
        <f t="shared" ref="C96:R96" si="15">C68/(C68+C82)</f>
        <v>0.88636363636363635</v>
      </c>
      <c r="D96" s="108">
        <f t="shared" si="15"/>
        <v>0.83495145631067957</v>
      </c>
      <c r="E96" s="108">
        <f t="shared" si="15"/>
        <v>0.73821989528795806</v>
      </c>
      <c r="F96" s="108">
        <f t="shared" si="15"/>
        <v>0.66300366300366298</v>
      </c>
      <c r="G96" s="108">
        <f t="shared" si="15"/>
        <v>0.56836461126005366</v>
      </c>
      <c r="H96" s="108">
        <f t="shared" si="15"/>
        <v>0.52515090543259557</v>
      </c>
      <c r="I96" s="108">
        <f t="shared" si="15"/>
        <v>0.49315068493150682</v>
      </c>
      <c r="J96" s="108">
        <f t="shared" si="15"/>
        <v>0.45028409090909088</v>
      </c>
      <c r="K96" s="108">
        <f t="shared" si="15"/>
        <v>0.41111111111111109</v>
      </c>
      <c r="L96" s="108">
        <f t="shared" si="15"/>
        <v>0.39955357142857145</v>
      </c>
      <c r="M96" s="108">
        <f t="shared" si="15"/>
        <v>0.38383838383838381</v>
      </c>
      <c r="N96" s="108">
        <f t="shared" si="15"/>
        <v>0.36817761332099908</v>
      </c>
      <c r="O96" s="108">
        <f t="shared" si="15"/>
        <v>0.35486577181208051</v>
      </c>
      <c r="P96" s="108">
        <f t="shared" si="15"/>
        <v>0.34488188976377954</v>
      </c>
      <c r="Q96" s="108">
        <f t="shared" si="15"/>
        <v>0.34206471494607088</v>
      </c>
      <c r="R96" s="108">
        <f t="shared" si="15"/>
        <v>0.34469696969696972</v>
      </c>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1"/>
    </row>
    <row r="97" spans="2:42" x14ac:dyDescent="0.25">
      <c r="B97" s="90">
        <v>2013</v>
      </c>
      <c r="C97" s="107">
        <f t="shared" ref="C97:N97" si="16">C69/(C69+C83)</f>
        <v>0.89655172413793105</v>
      </c>
      <c r="D97" s="108">
        <f t="shared" si="16"/>
        <v>0.85321100917431192</v>
      </c>
      <c r="E97" s="108">
        <f t="shared" si="16"/>
        <v>0.76502732240437155</v>
      </c>
      <c r="F97" s="108">
        <f t="shared" si="16"/>
        <v>0.67169811320754713</v>
      </c>
      <c r="G97" s="108">
        <f t="shared" si="16"/>
        <v>0.5955056179775281</v>
      </c>
      <c r="H97" s="108">
        <f t="shared" si="16"/>
        <v>0.52801724137931039</v>
      </c>
      <c r="I97" s="108">
        <f t="shared" si="16"/>
        <v>0.48020654044750433</v>
      </c>
      <c r="J97" s="108">
        <f t="shared" si="16"/>
        <v>0.44072524407252439</v>
      </c>
      <c r="K97" s="108">
        <f t="shared" si="16"/>
        <v>0.41435185185185186</v>
      </c>
      <c r="L97" s="108">
        <f t="shared" si="16"/>
        <v>0.41009463722397477</v>
      </c>
      <c r="M97" s="108">
        <f t="shared" si="16"/>
        <v>0.39880358923230308</v>
      </c>
      <c r="N97" s="108">
        <f t="shared" si="16"/>
        <v>0.39595375722543352</v>
      </c>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1"/>
    </row>
    <row r="98" spans="2:42" x14ac:dyDescent="0.25">
      <c r="B98" s="90">
        <v>2014</v>
      </c>
      <c r="C98" s="107">
        <f t="shared" ref="C98:J98" si="17">C70/(C70+C84)</f>
        <v>0.84</v>
      </c>
      <c r="D98" s="108">
        <f t="shared" si="17"/>
        <v>0.77906976744186052</v>
      </c>
      <c r="E98" s="108">
        <f t="shared" si="17"/>
        <v>0.7168674698795181</v>
      </c>
      <c r="F98" s="108">
        <f t="shared" si="17"/>
        <v>0.60836501901140683</v>
      </c>
      <c r="G98" s="108">
        <f t="shared" si="17"/>
        <v>0.53170731707317076</v>
      </c>
      <c r="H98" s="108">
        <f t="shared" si="17"/>
        <v>0.51619433198380571</v>
      </c>
      <c r="I98" s="108">
        <f t="shared" si="17"/>
        <v>0.49549549549549549</v>
      </c>
      <c r="J98" s="108">
        <f t="shared" si="17"/>
        <v>0.48993288590604028</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1"/>
    </row>
    <row r="99" spans="2:42" x14ac:dyDescent="0.25">
      <c r="B99" s="91">
        <v>2015</v>
      </c>
      <c r="C99" s="112">
        <f t="shared" ref="C99:F99" si="18">C71/(C71+C85)</f>
        <v>0.81081081081081086</v>
      </c>
      <c r="D99" s="113">
        <f t="shared" si="18"/>
        <v>0.83116883116883122</v>
      </c>
      <c r="E99" s="113">
        <f t="shared" si="18"/>
        <v>0.74489795918367352</v>
      </c>
      <c r="F99" s="113">
        <f t="shared" si="18"/>
        <v>0.71171171171171166</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5"/>
    </row>
    <row r="100" spans="2:42" x14ac:dyDescent="0.25"/>
    <row r="101" spans="2:42" x14ac:dyDescent="0.25"/>
    <row r="102" spans="2:42" x14ac:dyDescent="0.25">
      <c r="B102" s="83"/>
      <c r="C102" s="267" t="s">
        <v>186</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9"/>
    </row>
    <row r="103" spans="2:42" x14ac:dyDescent="0.25">
      <c r="B103" s="84" t="s">
        <v>0</v>
      </c>
      <c r="C103" s="84" t="s">
        <v>88</v>
      </c>
      <c r="D103" s="73" t="s">
        <v>89</v>
      </c>
      <c r="E103" s="73" t="s">
        <v>90</v>
      </c>
      <c r="F103" s="73" t="s">
        <v>91</v>
      </c>
      <c r="G103" s="73" t="s">
        <v>92</v>
      </c>
      <c r="H103" s="73" t="s">
        <v>93</v>
      </c>
      <c r="I103" s="73" t="s">
        <v>94</v>
      </c>
      <c r="J103" s="73" t="s">
        <v>95</v>
      </c>
      <c r="K103" s="73" t="s">
        <v>96</v>
      </c>
      <c r="L103" s="73" t="s">
        <v>97</v>
      </c>
      <c r="M103" s="73" t="s">
        <v>98</v>
      </c>
      <c r="N103" s="73" t="s">
        <v>99</v>
      </c>
      <c r="O103" s="73" t="s">
        <v>100</v>
      </c>
      <c r="P103" s="73" t="s">
        <v>101</v>
      </c>
      <c r="Q103" s="73" t="s">
        <v>102</v>
      </c>
      <c r="R103" s="73" t="s">
        <v>103</v>
      </c>
      <c r="S103" s="73" t="s">
        <v>104</v>
      </c>
      <c r="T103" s="73" t="s">
        <v>105</v>
      </c>
      <c r="U103" s="73" t="s">
        <v>106</v>
      </c>
      <c r="V103" s="73" t="s">
        <v>107</v>
      </c>
      <c r="W103" s="73" t="s">
        <v>108</v>
      </c>
      <c r="X103" s="73" t="s">
        <v>109</v>
      </c>
      <c r="Y103" s="73" t="s">
        <v>110</v>
      </c>
      <c r="Z103" s="73" t="s">
        <v>111</v>
      </c>
      <c r="AA103" s="73" t="s">
        <v>112</v>
      </c>
      <c r="AB103" s="73" t="s">
        <v>113</v>
      </c>
      <c r="AC103" s="73" t="s">
        <v>114</v>
      </c>
      <c r="AD103" s="73" t="s">
        <v>115</v>
      </c>
      <c r="AE103" s="73" t="s">
        <v>116</v>
      </c>
      <c r="AF103" s="73" t="s">
        <v>117</v>
      </c>
      <c r="AG103" s="73" t="s">
        <v>118</v>
      </c>
      <c r="AH103" s="73" t="s">
        <v>119</v>
      </c>
      <c r="AI103" s="73" t="s">
        <v>120</v>
      </c>
      <c r="AJ103" s="73" t="s">
        <v>121</v>
      </c>
      <c r="AK103" s="73" t="s">
        <v>122</v>
      </c>
      <c r="AL103" s="73" t="s">
        <v>123</v>
      </c>
      <c r="AM103" s="73" t="s">
        <v>124</v>
      </c>
      <c r="AN103" s="73" t="s">
        <v>125</v>
      </c>
      <c r="AO103" s="73" t="s">
        <v>126</v>
      </c>
      <c r="AP103" s="75" t="s">
        <v>127</v>
      </c>
    </row>
    <row r="104" spans="2:42" x14ac:dyDescent="0.25">
      <c r="B104" s="94">
        <v>2006</v>
      </c>
      <c r="C104" s="107">
        <f>C76/(C76+C62)</f>
        <v>0.16666666666666666</v>
      </c>
      <c r="D104" s="108">
        <f t="shared" ref="D104:AP104" si="19">D76/(D76+D62)</f>
        <v>0.12121212121212122</v>
      </c>
      <c r="E104" s="108">
        <f t="shared" si="19"/>
        <v>0.2</v>
      </c>
      <c r="F104" s="108">
        <f t="shared" si="19"/>
        <v>0.27848101265822783</v>
      </c>
      <c r="G104" s="108">
        <f t="shared" si="19"/>
        <v>0.33628318584070799</v>
      </c>
      <c r="H104" s="108">
        <f t="shared" si="19"/>
        <v>0.46961325966850831</v>
      </c>
      <c r="I104" s="108">
        <f t="shared" si="19"/>
        <v>0.51968503937007871</v>
      </c>
      <c r="J104" s="108">
        <f t="shared" si="19"/>
        <v>0.57183908045977017</v>
      </c>
      <c r="K104" s="108">
        <f t="shared" si="19"/>
        <v>0.57549234135667393</v>
      </c>
      <c r="L104" s="108">
        <f t="shared" si="19"/>
        <v>0.57661927330173779</v>
      </c>
      <c r="M104" s="108">
        <f t="shared" si="19"/>
        <v>0.61250000000000004</v>
      </c>
      <c r="N104" s="108">
        <f t="shared" si="19"/>
        <v>0.63291139240506333</v>
      </c>
      <c r="O104" s="108">
        <f t="shared" si="19"/>
        <v>0.65172413793103445</v>
      </c>
      <c r="P104" s="108">
        <f t="shared" si="19"/>
        <v>0.67234042553191486</v>
      </c>
      <c r="Q104" s="108">
        <f t="shared" si="19"/>
        <v>0.68605817452357076</v>
      </c>
      <c r="R104" s="108">
        <f t="shared" si="19"/>
        <v>0.69326923076923075</v>
      </c>
      <c r="S104" s="108">
        <f t="shared" si="19"/>
        <v>0.70037453183520604</v>
      </c>
      <c r="T104" s="108">
        <f t="shared" si="19"/>
        <v>0.7084095063985375</v>
      </c>
      <c r="U104" s="108">
        <f t="shared" si="19"/>
        <v>0.71351351351351355</v>
      </c>
      <c r="V104" s="108">
        <f t="shared" si="19"/>
        <v>0.71792618629173988</v>
      </c>
      <c r="W104" s="108">
        <f t="shared" si="19"/>
        <v>0.72155172413793101</v>
      </c>
      <c r="X104" s="108">
        <f t="shared" si="19"/>
        <v>0.7226027397260274</v>
      </c>
      <c r="Y104" s="108">
        <f t="shared" si="19"/>
        <v>0.7255067567567568</v>
      </c>
      <c r="Z104" s="108">
        <f t="shared" si="19"/>
        <v>0.72765246449456977</v>
      </c>
      <c r="AA104" s="108">
        <f t="shared" si="19"/>
        <v>0.72937293729372932</v>
      </c>
      <c r="AB104" s="108">
        <f t="shared" si="19"/>
        <v>0.73289902280130292</v>
      </c>
      <c r="AC104" s="108">
        <f t="shared" si="19"/>
        <v>0.73408541498791302</v>
      </c>
      <c r="AD104" s="108">
        <f t="shared" si="19"/>
        <v>0.73477564102564108</v>
      </c>
      <c r="AE104" s="108">
        <f t="shared" si="19"/>
        <v>0.73625498007968126</v>
      </c>
      <c r="AF104" s="108">
        <f t="shared" si="19"/>
        <v>0.73788721207307384</v>
      </c>
      <c r="AG104" s="108">
        <f t="shared" si="19"/>
        <v>0.73792557403008707</v>
      </c>
      <c r="AH104" s="108">
        <f t="shared" si="19"/>
        <v>0.73875295974743493</v>
      </c>
      <c r="AI104" s="108">
        <f t="shared" si="19"/>
        <v>0.74321179208688903</v>
      </c>
      <c r="AJ104" s="108">
        <f t="shared" si="19"/>
        <v>0.74400618716163958</v>
      </c>
      <c r="AK104" s="108">
        <f t="shared" si="19"/>
        <v>0.74440154440154438</v>
      </c>
      <c r="AL104" s="108">
        <f t="shared" si="19"/>
        <v>0.74422187981510013</v>
      </c>
      <c r="AM104" s="108">
        <f t="shared" si="19"/>
        <v>0.74502297090352221</v>
      </c>
      <c r="AN104" s="108">
        <f t="shared" si="19"/>
        <v>0.74562071591774559</v>
      </c>
      <c r="AO104" s="108">
        <f t="shared" si="19"/>
        <v>0.74544072948328266</v>
      </c>
      <c r="AP104" s="109">
        <f t="shared" si="19"/>
        <v>0.74526156178923431</v>
      </c>
    </row>
    <row r="105" spans="2:42" x14ac:dyDescent="0.25">
      <c r="B105" s="78">
        <f>B104+1</f>
        <v>2007</v>
      </c>
      <c r="C105" s="107">
        <f t="shared" ref="C105:AL105" si="20">C77/(C77+C63)</f>
        <v>9.6774193548387094E-2</v>
      </c>
      <c r="D105" s="108">
        <f t="shared" si="20"/>
        <v>0.14583333333333334</v>
      </c>
      <c r="E105" s="108">
        <f t="shared" si="20"/>
        <v>0.2087912087912088</v>
      </c>
      <c r="F105" s="108">
        <f t="shared" si="20"/>
        <v>0.38297872340425532</v>
      </c>
      <c r="G105" s="108">
        <f t="shared" si="20"/>
        <v>0.47804878048780486</v>
      </c>
      <c r="H105" s="108">
        <f t="shared" si="20"/>
        <v>0.53846153846153844</v>
      </c>
      <c r="I105" s="108">
        <f t="shared" si="20"/>
        <v>0.58963282937365014</v>
      </c>
      <c r="J105" s="108">
        <f t="shared" si="20"/>
        <v>0.61484098939929333</v>
      </c>
      <c r="K105" s="108">
        <f t="shared" si="20"/>
        <v>0.63905325443786987</v>
      </c>
      <c r="L105" s="108">
        <f t="shared" si="20"/>
        <v>0.66276041666666663</v>
      </c>
      <c r="M105" s="108">
        <f t="shared" si="20"/>
        <v>0.68014268727705118</v>
      </c>
      <c r="N105" s="108">
        <f t="shared" si="20"/>
        <v>0.69315673289183222</v>
      </c>
      <c r="O105" s="108">
        <f t="shared" si="20"/>
        <v>0.70094438614900312</v>
      </c>
      <c r="P105" s="108">
        <f t="shared" si="20"/>
        <v>0.70841683366733466</v>
      </c>
      <c r="Q105" s="108">
        <f t="shared" si="20"/>
        <v>0.71889838556505226</v>
      </c>
      <c r="R105" s="108">
        <f t="shared" si="20"/>
        <v>0.72504537205081665</v>
      </c>
      <c r="S105" s="108">
        <f t="shared" si="20"/>
        <v>0.72679045092838201</v>
      </c>
      <c r="T105" s="108">
        <f t="shared" si="20"/>
        <v>0.73056994818652854</v>
      </c>
      <c r="U105" s="108">
        <f t="shared" si="20"/>
        <v>0.73073666384419989</v>
      </c>
      <c r="V105" s="108">
        <f t="shared" si="20"/>
        <v>0.73487986743993372</v>
      </c>
      <c r="W105" s="108">
        <f t="shared" si="20"/>
        <v>0.73980424143556278</v>
      </c>
      <c r="X105" s="108">
        <f t="shared" si="20"/>
        <v>0.7391653290529695</v>
      </c>
      <c r="Y105" s="108">
        <f t="shared" si="20"/>
        <v>0.74274509803921573</v>
      </c>
      <c r="Z105" s="108">
        <f t="shared" si="20"/>
        <v>0.74438419829589464</v>
      </c>
      <c r="AA105" s="108">
        <f t="shared" si="20"/>
        <v>0.74636015325670502</v>
      </c>
      <c r="AB105" s="108">
        <f t="shared" si="20"/>
        <v>0.74638233054074643</v>
      </c>
      <c r="AC105" s="108">
        <f t="shared" si="20"/>
        <v>0.74678760393046106</v>
      </c>
      <c r="AD105" s="108">
        <f t="shared" si="20"/>
        <v>0.74699699699699695</v>
      </c>
      <c r="AE105" s="108">
        <f t="shared" si="20"/>
        <v>0.74870274277242399</v>
      </c>
      <c r="AF105" s="108">
        <f t="shared" si="20"/>
        <v>0.74852507374631272</v>
      </c>
      <c r="AG105" s="108">
        <f t="shared" si="20"/>
        <v>0.7476155539251651</v>
      </c>
      <c r="AH105" s="108">
        <f t="shared" si="20"/>
        <v>0.7487216946676406</v>
      </c>
      <c r="AI105" s="108">
        <f t="shared" si="20"/>
        <v>0.75</v>
      </c>
      <c r="AJ105" s="108">
        <f t="shared" si="20"/>
        <v>0.7505438723712835</v>
      </c>
      <c r="AK105" s="108">
        <f t="shared" si="20"/>
        <v>0.75090252707581229</v>
      </c>
      <c r="AL105" s="108">
        <f t="shared" si="20"/>
        <v>0.75144092219020175</v>
      </c>
      <c r="AM105" s="110"/>
      <c r="AN105" s="110"/>
      <c r="AO105" s="110"/>
      <c r="AP105" s="111"/>
    </row>
    <row r="106" spans="2:42" x14ac:dyDescent="0.25">
      <c r="B106" s="78">
        <f t="shared" ref="B106:B113" si="21">B105+1</f>
        <v>2008</v>
      </c>
      <c r="C106" s="107">
        <f t="shared" ref="C106:AH106" si="22">C78/(C78+C64)</f>
        <v>0.2</v>
      </c>
      <c r="D106" s="108">
        <f t="shared" si="22"/>
        <v>0.20224719101123595</v>
      </c>
      <c r="E106" s="108">
        <f t="shared" si="22"/>
        <v>0.26797385620915032</v>
      </c>
      <c r="F106" s="108">
        <f t="shared" si="22"/>
        <v>0.33333333333333331</v>
      </c>
      <c r="G106" s="108">
        <f t="shared" si="22"/>
        <v>0.42329545454545453</v>
      </c>
      <c r="H106" s="108">
        <f t="shared" si="22"/>
        <v>0.50218340611353707</v>
      </c>
      <c r="I106" s="108">
        <f t="shared" si="22"/>
        <v>0.54799301919720766</v>
      </c>
      <c r="J106" s="108">
        <f t="shared" si="22"/>
        <v>0.58615819209039544</v>
      </c>
      <c r="K106" s="108">
        <f t="shared" si="22"/>
        <v>0.61858190709046457</v>
      </c>
      <c r="L106" s="108">
        <f t="shared" si="22"/>
        <v>0.64254385964912286</v>
      </c>
      <c r="M106" s="108">
        <f t="shared" si="22"/>
        <v>0.66028225806451613</v>
      </c>
      <c r="N106" s="108">
        <f t="shared" si="22"/>
        <v>0.67293233082706772</v>
      </c>
      <c r="O106" s="108">
        <f t="shared" si="22"/>
        <v>0.68843777581641663</v>
      </c>
      <c r="P106" s="108">
        <f t="shared" si="22"/>
        <v>0.69790794979079496</v>
      </c>
      <c r="Q106" s="108">
        <f t="shared" si="22"/>
        <v>0.7038523274478331</v>
      </c>
      <c r="R106" s="108">
        <f t="shared" si="22"/>
        <v>0.70992963252541053</v>
      </c>
      <c r="S106" s="108">
        <f t="shared" si="22"/>
        <v>0.71730914588057448</v>
      </c>
      <c r="T106" s="108">
        <f t="shared" si="22"/>
        <v>0.7209821428571429</v>
      </c>
      <c r="U106" s="108">
        <f t="shared" si="22"/>
        <v>0.72760115606936415</v>
      </c>
      <c r="V106" s="108">
        <f t="shared" si="22"/>
        <v>0.73338048090523333</v>
      </c>
      <c r="W106" s="108">
        <f t="shared" si="22"/>
        <v>0.7372822299651568</v>
      </c>
      <c r="X106" s="108">
        <f t="shared" si="22"/>
        <v>0.73804573804573803</v>
      </c>
      <c r="Y106" s="108">
        <f t="shared" si="22"/>
        <v>0.73862068965517247</v>
      </c>
      <c r="Z106" s="108">
        <f t="shared" si="22"/>
        <v>0.74147339699863579</v>
      </c>
      <c r="AA106" s="108">
        <f t="shared" si="22"/>
        <v>0.7444963308872582</v>
      </c>
      <c r="AB106" s="108">
        <f t="shared" si="22"/>
        <v>0.74486414844267723</v>
      </c>
      <c r="AC106" s="108">
        <f t="shared" si="22"/>
        <v>0.74470899470899465</v>
      </c>
      <c r="AD106" s="108">
        <f t="shared" si="22"/>
        <v>0.74672774869109948</v>
      </c>
      <c r="AE106" s="108">
        <f t="shared" si="22"/>
        <v>0.74918988982501622</v>
      </c>
      <c r="AF106" s="108">
        <f t="shared" si="22"/>
        <v>0.75</v>
      </c>
      <c r="AG106" s="108">
        <f t="shared" si="22"/>
        <v>0.75064102564102564</v>
      </c>
      <c r="AH106" s="108">
        <f t="shared" si="22"/>
        <v>0.75127877237851659</v>
      </c>
      <c r="AI106" s="110"/>
      <c r="AJ106" s="110"/>
      <c r="AK106" s="110"/>
      <c r="AL106" s="110"/>
      <c r="AM106" s="110"/>
      <c r="AN106" s="110"/>
      <c r="AO106" s="110"/>
      <c r="AP106" s="111"/>
    </row>
    <row r="107" spans="2:42" x14ac:dyDescent="0.25">
      <c r="B107" s="78">
        <f t="shared" si="21"/>
        <v>2009</v>
      </c>
      <c r="C107" s="107">
        <f t="shared" ref="C107:AD107" si="23">C79/(C79+C65)</f>
        <v>0.14285714285714285</v>
      </c>
      <c r="D107" s="108">
        <f t="shared" si="23"/>
        <v>0.16831683168316833</v>
      </c>
      <c r="E107" s="108">
        <f t="shared" si="23"/>
        <v>0.31052631578947371</v>
      </c>
      <c r="F107" s="108">
        <f t="shared" si="23"/>
        <v>0.36140350877192984</v>
      </c>
      <c r="G107" s="108">
        <f t="shared" si="23"/>
        <v>0.42146596858638741</v>
      </c>
      <c r="H107" s="108">
        <f t="shared" si="23"/>
        <v>0.48261758691206547</v>
      </c>
      <c r="I107" s="108">
        <f t="shared" si="23"/>
        <v>0.53476821192052981</v>
      </c>
      <c r="J107" s="108">
        <f t="shared" si="23"/>
        <v>0.56923076923076921</v>
      </c>
      <c r="K107" s="108">
        <f t="shared" si="23"/>
        <v>0.60321384425216318</v>
      </c>
      <c r="L107" s="108">
        <f t="shared" si="23"/>
        <v>0.63433667781493863</v>
      </c>
      <c r="M107" s="108">
        <f t="shared" si="23"/>
        <v>0.65513733468972535</v>
      </c>
      <c r="N107" s="108">
        <f t="shared" si="23"/>
        <v>0.67014218009478677</v>
      </c>
      <c r="O107" s="108">
        <f t="shared" si="23"/>
        <v>0.68210151380231521</v>
      </c>
      <c r="P107" s="108">
        <f t="shared" si="23"/>
        <v>0.68939393939393945</v>
      </c>
      <c r="Q107" s="108">
        <f t="shared" si="23"/>
        <v>0.69711538461538458</v>
      </c>
      <c r="R107" s="108">
        <f t="shared" si="23"/>
        <v>0.70579150579150585</v>
      </c>
      <c r="S107" s="108">
        <f t="shared" si="23"/>
        <v>0.70874524714828901</v>
      </c>
      <c r="T107" s="108">
        <f t="shared" si="23"/>
        <v>0.71322436849925708</v>
      </c>
      <c r="U107" s="108">
        <f t="shared" si="23"/>
        <v>0.71659324522760648</v>
      </c>
      <c r="V107" s="108">
        <f t="shared" si="23"/>
        <v>0.71936185641769401</v>
      </c>
      <c r="W107" s="108">
        <f t="shared" si="23"/>
        <v>0.7250177179305457</v>
      </c>
      <c r="X107" s="108">
        <f t="shared" si="23"/>
        <v>0.72740014015416954</v>
      </c>
      <c r="Y107" s="108">
        <f t="shared" si="23"/>
        <v>0.72809457579972181</v>
      </c>
      <c r="Z107" s="108">
        <f t="shared" si="23"/>
        <v>0.72889498970487299</v>
      </c>
      <c r="AA107" s="108">
        <f t="shared" si="23"/>
        <v>0.72956403269754766</v>
      </c>
      <c r="AB107" s="108">
        <f t="shared" si="23"/>
        <v>0.72892784895482132</v>
      </c>
      <c r="AC107" s="108">
        <f t="shared" si="23"/>
        <v>0.73056300268096519</v>
      </c>
      <c r="AD107" s="108">
        <f t="shared" si="23"/>
        <v>0.73199999999999998</v>
      </c>
      <c r="AE107" s="110"/>
      <c r="AF107" s="110"/>
      <c r="AG107" s="110"/>
      <c r="AH107" s="110"/>
      <c r="AI107" s="110"/>
      <c r="AJ107" s="110"/>
      <c r="AK107" s="110"/>
      <c r="AL107" s="110"/>
      <c r="AM107" s="110"/>
      <c r="AN107" s="110"/>
      <c r="AO107" s="110"/>
      <c r="AP107" s="111"/>
    </row>
    <row r="108" spans="2:42" x14ac:dyDescent="0.25">
      <c r="B108" s="78">
        <f t="shared" si="21"/>
        <v>2010</v>
      </c>
      <c r="C108" s="107">
        <f t="shared" ref="C108:Z108" si="24">C80/(C80+C66)</f>
        <v>6.6666666666666666E-2</v>
      </c>
      <c r="D108" s="108">
        <f t="shared" si="24"/>
        <v>0.13725490196078433</v>
      </c>
      <c r="E108" s="108">
        <f t="shared" si="24"/>
        <v>0.32417582417582419</v>
      </c>
      <c r="F108" s="108">
        <f t="shared" si="24"/>
        <v>0.43050847457627117</v>
      </c>
      <c r="G108" s="108">
        <f t="shared" si="24"/>
        <v>0.50121065375302665</v>
      </c>
      <c r="H108" s="108">
        <f t="shared" si="24"/>
        <v>0.56691449814126393</v>
      </c>
      <c r="I108" s="108">
        <f t="shared" si="24"/>
        <v>0.59013867488443761</v>
      </c>
      <c r="J108" s="108">
        <f t="shared" si="24"/>
        <v>0.62838709677419358</v>
      </c>
      <c r="K108" s="108">
        <f t="shared" si="24"/>
        <v>0.6557191392978482</v>
      </c>
      <c r="L108" s="108">
        <f t="shared" si="24"/>
        <v>0.67820773930753564</v>
      </c>
      <c r="M108" s="108">
        <f t="shared" si="24"/>
        <v>0.69036482694106638</v>
      </c>
      <c r="N108" s="108">
        <f t="shared" si="24"/>
        <v>0.70246478873239437</v>
      </c>
      <c r="O108" s="108">
        <f t="shared" si="24"/>
        <v>0.70829840737636207</v>
      </c>
      <c r="P108" s="108">
        <f t="shared" si="24"/>
        <v>0.71463022508038587</v>
      </c>
      <c r="Q108" s="108">
        <f t="shared" si="24"/>
        <v>0.71727343144848954</v>
      </c>
      <c r="R108" s="108">
        <f t="shared" si="24"/>
        <v>0.72171945701357465</v>
      </c>
      <c r="S108" s="108">
        <f t="shared" si="24"/>
        <v>0.72694262890341321</v>
      </c>
      <c r="T108" s="108">
        <f t="shared" si="24"/>
        <v>0.72882562277580076</v>
      </c>
      <c r="U108" s="108">
        <f t="shared" si="24"/>
        <v>0.73184357541899436</v>
      </c>
      <c r="V108" s="108">
        <f t="shared" si="24"/>
        <v>0.73529411764705888</v>
      </c>
      <c r="W108" s="108">
        <f t="shared" si="24"/>
        <v>0.73315363881401618</v>
      </c>
      <c r="X108" s="108">
        <f t="shared" si="24"/>
        <v>0.7342611000662691</v>
      </c>
      <c r="Y108" s="108">
        <f t="shared" si="24"/>
        <v>0.73508196721311481</v>
      </c>
      <c r="Z108" s="108">
        <f t="shared" si="24"/>
        <v>0.734375</v>
      </c>
      <c r="AA108" s="110"/>
      <c r="AB108" s="110"/>
      <c r="AC108" s="110"/>
      <c r="AD108" s="110"/>
      <c r="AE108" s="110"/>
      <c r="AF108" s="110"/>
      <c r="AG108" s="110"/>
      <c r="AH108" s="110"/>
      <c r="AI108" s="110"/>
      <c r="AJ108" s="110"/>
      <c r="AK108" s="110"/>
      <c r="AL108" s="110"/>
      <c r="AM108" s="110"/>
      <c r="AN108" s="110"/>
      <c r="AO108" s="110"/>
      <c r="AP108" s="111"/>
    </row>
    <row r="109" spans="2:42" x14ac:dyDescent="0.25">
      <c r="B109" s="78">
        <f t="shared" si="21"/>
        <v>2011</v>
      </c>
      <c r="C109" s="107">
        <f t="shared" ref="C109:V109" si="25">C81/(C81+C67)</f>
        <v>5.9701492537313432E-2</v>
      </c>
      <c r="D109" s="108">
        <f t="shared" si="25"/>
        <v>0.12389380530973451</v>
      </c>
      <c r="E109" s="108">
        <f t="shared" si="25"/>
        <v>0.27319587628865977</v>
      </c>
      <c r="F109" s="108">
        <f t="shared" si="25"/>
        <v>0.35922330097087379</v>
      </c>
      <c r="G109" s="108">
        <f t="shared" si="25"/>
        <v>0.45454545454545453</v>
      </c>
      <c r="H109" s="108">
        <f t="shared" si="25"/>
        <v>0.51428571428571423</v>
      </c>
      <c r="I109" s="108">
        <f t="shared" si="25"/>
        <v>0.56122448979591832</v>
      </c>
      <c r="J109" s="108">
        <f t="shared" si="25"/>
        <v>0.59490445859872609</v>
      </c>
      <c r="K109" s="108">
        <f t="shared" si="25"/>
        <v>0.6186726659167604</v>
      </c>
      <c r="L109" s="108">
        <f t="shared" si="25"/>
        <v>0.62874870734229571</v>
      </c>
      <c r="M109" s="108">
        <f t="shared" si="25"/>
        <v>0.63724539282250248</v>
      </c>
      <c r="N109" s="108">
        <f t="shared" si="25"/>
        <v>0.65306122448979587</v>
      </c>
      <c r="O109" s="108">
        <f t="shared" si="25"/>
        <v>0.66638865721434526</v>
      </c>
      <c r="P109" s="108">
        <f t="shared" si="25"/>
        <v>0.67619047619047623</v>
      </c>
      <c r="Q109" s="108">
        <f t="shared" si="25"/>
        <v>0.68301886792452826</v>
      </c>
      <c r="R109" s="108">
        <f t="shared" si="25"/>
        <v>0.69506084466714391</v>
      </c>
      <c r="S109" s="108">
        <f t="shared" si="25"/>
        <v>0.70238907849829346</v>
      </c>
      <c r="T109" s="108">
        <f t="shared" si="25"/>
        <v>0.70545212765957444</v>
      </c>
      <c r="U109" s="108">
        <f t="shared" si="25"/>
        <v>0.70696452036793689</v>
      </c>
      <c r="V109" s="108">
        <f t="shared" si="25"/>
        <v>0.70489690721649489</v>
      </c>
      <c r="W109" s="110"/>
      <c r="X109" s="110"/>
      <c r="Y109" s="110"/>
      <c r="Z109" s="110"/>
      <c r="AA109" s="110"/>
      <c r="AB109" s="110"/>
      <c r="AC109" s="110"/>
      <c r="AD109" s="110"/>
      <c r="AE109" s="110"/>
      <c r="AF109" s="110"/>
      <c r="AG109" s="110"/>
      <c r="AH109" s="110"/>
      <c r="AI109" s="110"/>
      <c r="AJ109" s="110"/>
      <c r="AK109" s="110"/>
      <c r="AL109" s="110"/>
      <c r="AM109" s="110"/>
      <c r="AN109" s="110"/>
      <c r="AO109" s="110"/>
      <c r="AP109" s="111"/>
    </row>
    <row r="110" spans="2:42" x14ac:dyDescent="0.25">
      <c r="B110" s="78">
        <f t="shared" si="21"/>
        <v>2012</v>
      </c>
      <c r="C110" s="107">
        <f t="shared" ref="C110:R110" si="26">C82/(C82+C68)</f>
        <v>0.11363636363636363</v>
      </c>
      <c r="D110" s="108">
        <f t="shared" si="26"/>
        <v>0.1650485436893204</v>
      </c>
      <c r="E110" s="108">
        <f t="shared" si="26"/>
        <v>0.26178010471204188</v>
      </c>
      <c r="F110" s="108">
        <f t="shared" si="26"/>
        <v>0.33699633699633702</v>
      </c>
      <c r="G110" s="108">
        <f t="shared" si="26"/>
        <v>0.43163538873994639</v>
      </c>
      <c r="H110" s="108">
        <f t="shared" si="26"/>
        <v>0.47484909456740443</v>
      </c>
      <c r="I110" s="108">
        <f t="shared" si="26"/>
        <v>0.50684931506849318</v>
      </c>
      <c r="J110" s="108">
        <f t="shared" si="26"/>
        <v>0.54971590909090906</v>
      </c>
      <c r="K110" s="108">
        <f t="shared" si="26"/>
        <v>0.58888888888888891</v>
      </c>
      <c r="L110" s="108">
        <f t="shared" si="26"/>
        <v>0.6004464285714286</v>
      </c>
      <c r="M110" s="108">
        <f t="shared" si="26"/>
        <v>0.61616161616161613</v>
      </c>
      <c r="N110" s="108">
        <f t="shared" si="26"/>
        <v>0.63182238667900092</v>
      </c>
      <c r="O110" s="108">
        <f t="shared" si="26"/>
        <v>0.64513422818791943</v>
      </c>
      <c r="P110" s="108">
        <f t="shared" si="26"/>
        <v>0.65511811023622046</v>
      </c>
      <c r="Q110" s="108">
        <f t="shared" si="26"/>
        <v>0.65793528505392918</v>
      </c>
      <c r="R110" s="108">
        <f t="shared" si="26"/>
        <v>0.65530303030303028</v>
      </c>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1"/>
    </row>
    <row r="111" spans="2:42" x14ac:dyDescent="0.25">
      <c r="B111" s="78">
        <f t="shared" si="21"/>
        <v>2013</v>
      </c>
      <c r="C111" s="107">
        <f t="shared" ref="C111:N111" si="27">C83/(C83+C69)</f>
        <v>0.10344827586206896</v>
      </c>
      <c r="D111" s="108">
        <f t="shared" si="27"/>
        <v>0.14678899082568808</v>
      </c>
      <c r="E111" s="108">
        <f t="shared" si="27"/>
        <v>0.23497267759562843</v>
      </c>
      <c r="F111" s="108">
        <f t="shared" si="27"/>
        <v>0.32830188679245281</v>
      </c>
      <c r="G111" s="108">
        <f t="shared" si="27"/>
        <v>0.4044943820224719</v>
      </c>
      <c r="H111" s="108">
        <f t="shared" si="27"/>
        <v>0.47198275862068967</v>
      </c>
      <c r="I111" s="108">
        <f t="shared" si="27"/>
        <v>0.51979345955249567</v>
      </c>
      <c r="J111" s="108">
        <f t="shared" si="27"/>
        <v>0.55927475592747555</v>
      </c>
      <c r="K111" s="108">
        <f t="shared" si="27"/>
        <v>0.58564814814814814</v>
      </c>
      <c r="L111" s="108">
        <f t="shared" si="27"/>
        <v>0.58990536277602523</v>
      </c>
      <c r="M111" s="108">
        <f t="shared" si="27"/>
        <v>0.60119641076769692</v>
      </c>
      <c r="N111" s="108">
        <f t="shared" si="27"/>
        <v>0.60404624277456642</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1"/>
    </row>
    <row r="112" spans="2:42" x14ac:dyDescent="0.25">
      <c r="B112" s="78">
        <f t="shared" si="21"/>
        <v>2014</v>
      </c>
      <c r="C112" s="107">
        <f t="shared" ref="C112:J112" si="28">C84/(C84+C70)</f>
        <v>0.16</v>
      </c>
      <c r="D112" s="108">
        <f t="shared" si="28"/>
        <v>0.22093023255813954</v>
      </c>
      <c r="E112" s="108">
        <f t="shared" si="28"/>
        <v>0.28313253012048195</v>
      </c>
      <c r="F112" s="108">
        <f t="shared" si="28"/>
        <v>0.39163498098859317</v>
      </c>
      <c r="G112" s="108">
        <f t="shared" si="28"/>
        <v>0.4682926829268293</v>
      </c>
      <c r="H112" s="108">
        <f t="shared" si="28"/>
        <v>0.48380566801619435</v>
      </c>
      <c r="I112" s="108">
        <f t="shared" si="28"/>
        <v>0.50450450450450446</v>
      </c>
      <c r="J112" s="108">
        <f t="shared" si="28"/>
        <v>0.51006711409395977</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1"/>
    </row>
    <row r="113" spans="2:42" x14ac:dyDescent="0.25">
      <c r="B113" s="79">
        <f t="shared" si="21"/>
        <v>2015</v>
      </c>
      <c r="C113" s="112">
        <f t="shared" ref="C113:F113" si="29">C85/(C85+C71)</f>
        <v>0.1891891891891892</v>
      </c>
      <c r="D113" s="113">
        <f t="shared" si="29"/>
        <v>0.16883116883116883</v>
      </c>
      <c r="E113" s="113">
        <f t="shared" si="29"/>
        <v>0.25510204081632654</v>
      </c>
      <c r="F113" s="113">
        <f t="shared" si="29"/>
        <v>0.28828828828828829</v>
      </c>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5"/>
    </row>
    <row r="114" spans="2:42" x14ac:dyDescent="0.25"/>
    <row r="115" spans="2:42" x14ac:dyDescent="0.25"/>
    <row r="116" spans="2:42" x14ac:dyDescent="0.25">
      <c r="B116" s="83"/>
      <c r="C116" s="267" t="s">
        <v>184</v>
      </c>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9"/>
    </row>
    <row r="117" spans="2:42" x14ac:dyDescent="0.25">
      <c r="B117" s="84" t="s">
        <v>0</v>
      </c>
      <c r="C117" s="84" t="s">
        <v>88</v>
      </c>
      <c r="D117" s="73" t="s">
        <v>89</v>
      </c>
      <c r="E117" s="73" t="s">
        <v>90</v>
      </c>
      <c r="F117" s="73" t="s">
        <v>91</v>
      </c>
      <c r="G117" s="73" t="s">
        <v>92</v>
      </c>
      <c r="H117" s="73" t="s">
        <v>93</v>
      </c>
      <c r="I117" s="73" t="s">
        <v>94</v>
      </c>
      <c r="J117" s="73" t="s">
        <v>95</v>
      </c>
      <c r="K117" s="73" t="s">
        <v>96</v>
      </c>
      <c r="L117" s="73" t="s">
        <v>97</v>
      </c>
      <c r="M117" s="73" t="s">
        <v>98</v>
      </c>
      <c r="N117" s="73" t="s">
        <v>99</v>
      </c>
      <c r="O117" s="73" t="s">
        <v>100</v>
      </c>
      <c r="P117" s="73" t="s">
        <v>101</v>
      </c>
      <c r="Q117" s="73" t="s">
        <v>102</v>
      </c>
      <c r="R117" s="73" t="s">
        <v>103</v>
      </c>
      <c r="S117" s="73" t="s">
        <v>104</v>
      </c>
      <c r="T117" s="73" t="s">
        <v>105</v>
      </c>
      <c r="U117" s="73" t="s">
        <v>106</v>
      </c>
      <c r="V117" s="73" t="s">
        <v>107</v>
      </c>
      <c r="W117" s="73" t="s">
        <v>108</v>
      </c>
      <c r="X117" s="73" t="s">
        <v>109</v>
      </c>
      <c r="Y117" s="73" t="s">
        <v>110</v>
      </c>
      <c r="Z117" s="73" t="s">
        <v>111</v>
      </c>
      <c r="AA117" s="73" t="s">
        <v>112</v>
      </c>
      <c r="AB117" s="73" t="s">
        <v>113</v>
      </c>
      <c r="AC117" s="73" t="s">
        <v>114</v>
      </c>
      <c r="AD117" s="73" t="s">
        <v>115</v>
      </c>
      <c r="AE117" s="73" t="s">
        <v>116</v>
      </c>
      <c r="AF117" s="73" t="s">
        <v>117</v>
      </c>
      <c r="AG117" s="73" t="s">
        <v>118</v>
      </c>
      <c r="AH117" s="73" t="s">
        <v>119</v>
      </c>
      <c r="AI117" s="73" t="s">
        <v>120</v>
      </c>
      <c r="AJ117" s="73" t="s">
        <v>121</v>
      </c>
      <c r="AK117" s="73" t="s">
        <v>122</v>
      </c>
      <c r="AL117" s="73" t="s">
        <v>123</v>
      </c>
      <c r="AM117" s="73" t="s">
        <v>124</v>
      </c>
      <c r="AN117" s="73" t="s">
        <v>125</v>
      </c>
      <c r="AO117" s="73" t="s">
        <v>126</v>
      </c>
      <c r="AP117" s="75" t="s">
        <v>127</v>
      </c>
    </row>
    <row r="118" spans="2:42" x14ac:dyDescent="0.25">
      <c r="B118" s="94">
        <v>2006</v>
      </c>
      <c r="C118" s="107">
        <f>(C62+C76)/($AS6)</f>
        <v>1.3034033309196235E-2</v>
      </c>
      <c r="D118" s="108">
        <f t="shared" ref="D118:AP118" si="30">(D62+D76)/($AS6)</f>
        <v>2.3895727733526429E-2</v>
      </c>
      <c r="E118" s="108">
        <f t="shared" si="30"/>
        <v>3.9826212889210719E-2</v>
      </c>
      <c r="F118" s="108">
        <f t="shared" si="30"/>
        <v>5.7204923968139032E-2</v>
      </c>
      <c r="G118" s="108">
        <f t="shared" si="30"/>
        <v>8.1824764663287475E-2</v>
      </c>
      <c r="H118" s="108">
        <f t="shared" si="30"/>
        <v>0.13106444605358436</v>
      </c>
      <c r="I118" s="108">
        <f t="shared" si="30"/>
        <v>0.18392469225199132</v>
      </c>
      <c r="J118" s="108">
        <f t="shared" si="30"/>
        <v>0.25199131064446051</v>
      </c>
      <c r="K118" s="108">
        <f t="shared" si="30"/>
        <v>0.33091962346125997</v>
      </c>
      <c r="L118" s="108">
        <f t="shared" si="30"/>
        <v>0.45836350470673426</v>
      </c>
      <c r="M118" s="108">
        <f t="shared" si="30"/>
        <v>0.52136133236784943</v>
      </c>
      <c r="N118" s="108">
        <f t="shared" si="30"/>
        <v>0.57204923968139032</v>
      </c>
      <c r="O118" s="108">
        <f t="shared" si="30"/>
        <v>0.62997827661115136</v>
      </c>
      <c r="P118" s="108">
        <f t="shared" si="30"/>
        <v>0.68066618392469225</v>
      </c>
      <c r="Q118" s="108">
        <f t="shared" si="30"/>
        <v>0.72194062273714699</v>
      </c>
      <c r="R118" s="108">
        <f t="shared" si="30"/>
        <v>0.75307748008689357</v>
      </c>
      <c r="S118" s="108">
        <f t="shared" si="30"/>
        <v>0.77335264301230988</v>
      </c>
      <c r="T118" s="108">
        <f t="shared" si="30"/>
        <v>0.7921795800144823</v>
      </c>
      <c r="U118" s="108">
        <f t="shared" si="30"/>
        <v>0.80376538740043446</v>
      </c>
      <c r="V118" s="108">
        <f t="shared" si="30"/>
        <v>0.82404055032585088</v>
      </c>
      <c r="W118" s="108">
        <f t="shared" si="30"/>
        <v>0.83997103548153507</v>
      </c>
      <c r="X118" s="108">
        <f t="shared" si="30"/>
        <v>0.8457639391745112</v>
      </c>
      <c r="Y118" s="108">
        <f t="shared" si="30"/>
        <v>0.85734974656046348</v>
      </c>
      <c r="Z118" s="108">
        <f t="shared" si="30"/>
        <v>0.86676321506154963</v>
      </c>
      <c r="AA118" s="108">
        <f t="shared" si="30"/>
        <v>0.87762490948587979</v>
      </c>
      <c r="AB118" s="108">
        <f t="shared" si="30"/>
        <v>0.88921071687183195</v>
      </c>
      <c r="AC118" s="108">
        <f t="shared" si="30"/>
        <v>0.89862418537291822</v>
      </c>
      <c r="AD118" s="108">
        <f t="shared" si="30"/>
        <v>0.90369297610427224</v>
      </c>
      <c r="AE118" s="108">
        <f t="shared" si="30"/>
        <v>0.90876176683562637</v>
      </c>
      <c r="AF118" s="108">
        <f t="shared" si="30"/>
        <v>0.91165821868211439</v>
      </c>
      <c r="AG118" s="108">
        <f t="shared" si="30"/>
        <v>0.91455467052860251</v>
      </c>
      <c r="AH118" s="108">
        <f t="shared" si="30"/>
        <v>0.91745112237509052</v>
      </c>
      <c r="AI118" s="108">
        <f t="shared" si="30"/>
        <v>0.93338160753077482</v>
      </c>
      <c r="AJ118" s="108">
        <f t="shared" si="30"/>
        <v>0.93627805937726283</v>
      </c>
      <c r="AK118" s="108">
        <f t="shared" si="30"/>
        <v>0.93772628530050683</v>
      </c>
      <c r="AL118" s="108">
        <f t="shared" si="30"/>
        <v>0.93989862418537296</v>
      </c>
      <c r="AM118" s="108">
        <f t="shared" si="30"/>
        <v>0.94569152787834898</v>
      </c>
      <c r="AN118" s="108">
        <f t="shared" si="30"/>
        <v>0.95076031860970311</v>
      </c>
      <c r="AO118" s="108">
        <f t="shared" si="30"/>
        <v>0.95293265749456912</v>
      </c>
      <c r="AP118" s="109">
        <f t="shared" si="30"/>
        <v>0.95510499637943524</v>
      </c>
    </row>
    <row r="119" spans="2:42" x14ac:dyDescent="0.25">
      <c r="B119" s="78">
        <f>B118+1</f>
        <v>2007</v>
      </c>
      <c r="C119" s="107">
        <f t="shared" ref="C119:AP119" si="31">(C63+C77)/($AS7)</f>
        <v>2.1708683473389355E-2</v>
      </c>
      <c r="D119" s="108">
        <f t="shared" si="31"/>
        <v>3.3613445378151259E-2</v>
      </c>
      <c r="E119" s="108">
        <f t="shared" si="31"/>
        <v>6.3725490196078427E-2</v>
      </c>
      <c r="F119" s="108">
        <f t="shared" si="31"/>
        <v>9.8739495798319324E-2</v>
      </c>
      <c r="G119" s="108">
        <f t="shared" si="31"/>
        <v>0.14355742296918766</v>
      </c>
      <c r="H119" s="108">
        <f t="shared" si="31"/>
        <v>0.25490196078431371</v>
      </c>
      <c r="I119" s="108">
        <f t="shared" si="31"/>
        <v>0.32422969187675071</v>
      </c>
      <c r="J119" s="108">
        <f t="shared" si="31"/>
        <v>0.39635854341736693</v>
      </c>
      <c r="K119" s="108">
        <f t="shared" si="31"/>
        <v>0.4733893557422969</v>
      </c>
      <c r="L119" s="108">
        <f t="shared" si="31"/>
        <v>0.53781512605042014</v>
      </c>
      <c r="M119" s="108">
        <f t="shared" si="31"/>
        <v>0.58893557422969189</v>
      </c>
      <c r="N119" s="108">
        <f t="shared" si="31"/>
        <v>0.63445378151260501</v>
      </c>
      <c r="O119" s="108">
        <f t="shared" si="31"/>
        <v>0.66736694677871145</v>
      </c>
      <c r="P119" s="108">
        <f t="shared" si="31"/>
        <v>0.69887955182072825</v>
      </c>
      <c r="Q119" s="108">
        <f t="shared" si="31"/>
        <v>0.73739495798319332</v>
      </c>
      <c r="R119" s="108">
        <f t="shared" si="31"/>
        <v>0.77170868347338939</v>
      </c>
      <c r="S119" s="108">
        <f t="shared" si="31"/>
        <v>0.79201680672268904</v>
      </c>
      <c r="T119" s="108">
        <f t="shared" si="31"/>
        <v>0.81092436974789917</v>
      </c>
      <c r="U119" s="108">
        <f t="shared" si="31"/>
        <v>0.82703081232492992</v>
      </c>
      <c r="V119" s="108">
        <f t="shared" si="31"/>
        <v>0.84523809523809523</v>
      </c>
      <c r="W119" s="108">
        <f t="shared" si="31"/>
        <v>0.85854341736694673</v>
      </c>
      <c r="X119" s="108">
        <f t="shared" si="31"/>
        <v>0.87254901960784315</v>
      </c>
      <c r="Y119" s="108">
        <f t="shared" si="31"/>
        <v>0.8928571428571429</v>
      </c>
      <c r="Z119" s="108">
        <f t="shared" si="31"/>
        <v>0.90406162464985995</v>
      </c>
      <c r="AA119" s="108">
        <f t="shared" si="31"/>
        <v>0.91386554621848737</v>
      </c>
      <c r="AB119" s="108">
        <f t="shared" si="31"/>
        <v>0.91946778711484589</v>
      </c>
      <c r="AC119" s="108">
        <f t="shared" si="31"/>
        <v>0.92647058823529416</v>
      </c>
      <c r="AD119" s="108">
        <f t="shared" si="31"/>
        <v>0.9327731092436975</v>
      </c>
      <c r="AE119" s="108">
        <f t="shared" si="31"/>
        <v>0.94467787114845936</v>
      </c>
      <c r="AF119" s="108">
        <f t="shared" si="31"/>
        <v>0.94957983193277307</v>
      </c>
      <c r="AG119" s="108">
        <f t="shared" si="31"/>
        <v>0.95448179271708689</v>
      </c>
      <c r="AH119" s="108">
        <f t="shared" si="31"/>
        <v>0.95868347338935578</v>
      </c>
      <c r="AI119" s="108">
        <f t="shared" si="31"/>
        <v>0.96358543417366949</v>
      </c>
      <c r="AJ119" s="108">
        <f t="shared" si="31"/>
        <v>0.96568627450980393</v>
      </c>
      <c r="AK119" s="108">
        <f t="shared" si="31"/>
        <v>0.96988795518207283</v>
      </c>
      <c r="AL119" s="108">
        <f t="shared" si="31"/>
        <v>0.97198879551820727</v>
      </c>
      <c r="AM119" s="110">
        <f t="shared" si="31"/>
        <v>0</v>
      </c>
      <c r="AN119" s="110">
        <f t="shared" si="31"/>
        <v>0</v>
      </c>
      <c r="AO119" s="110">
        <f t="shared" si="31"/>
        <v>0</v>
      </c>
      <c r="AP119" s="111">
        <f t="shared" si="31"/>
        <v>0</v>
      </c>
    </row>
    <row r="120" spans="2:42" x14ac:dyDescent="0.25">
      <c r="B120" s="78">
        <f t="shared" ref="B120:B127" si="32">B119+1</f>
        <v>2008</v>
      </c>
      <c r="C120" s="107">
        <f t="shared" ref="C120:AP120" si="33">(C64+C78)/($AS8)</f>
        <v>2.1276595744680851E-2</v>
      </c>
      <c r="D120" s="108">
        <f t="shared" si="33"/>
        <v>5.410334346504559E-2</v>
      </c>
      <c r="E120" s="108">
        <f t="shared" si="33"/>
        <v>9.3009118541033428E-2</v>
      </c>
      <c r="F120" s="108">
        <f t="shared" si="33"/>
        <v>0.15501519756838905</v>
      </c>
      <c r="G120" s="108">
        <f t="shared" si="33"/>
        <v>0.21398176291793314</v>
      </c>
      <c r="H120" s="108">
        <f t="shared" si="33"/>
        <v>0.278419452887538</v>
      </c>
      <c r="I120" s="108">
        <f t="shared" si="33"/>
        <v>0.34832826747720363</v>
      </c>
      <c r="J120" s="108">
        <f t="shared" si="33"/>
        <v>0.43039513677811553</v>
      </c>
      <c r="K120" s="108">
        <f t="shared" si="33"/>
        <v>0.49726443768996959</v>
      </c>
      <c r="L120" s="108">
        <f t="shared" si="33"/>
        <v>0.5544072948328268</v>
      </c>
      <c r="M120" s="108">
        <f t="shared" si="33"/>
        <v>0.6030395136778115</v>
      </c>
      <c r="N120" s="108">
        <f t="shared" si="33"/>
        <v>0.64680851063829792</v>
      </c>
      <c r="O120" s="108">
        <f t="shared" si="33"/>
        <v>0.68875379939209724</v>
      </c>
      <c r="P120" s="108">
        <f t="shared" si="33"/>
        <v>0.7264437689969605</v>
      </c>
      <c r="Q120" s="108">
        <f t="shared" si="33"/>
        <v>0.75744680851063828</v>
      </c>
      <c r="R120" s="108">
        <f t="shared" si="33"/>
        <v>0.77750759878419451</v>
      </c>
      <c r="S120" s="108">
        <f t="shared" si="33"/>
        <v>0.80425531914893622</v>
      </c>
      <c r="T120" s="108">
        <f t="shared" si="33"/>
        <v>0.81702127659574464</v>
      </c>
      <c r="U120" s="108">
        <f t="shared" si="33"/>
        <v>0.84133738601823704</v>
      </c>
      <c r="V120" s="108">
        <f t="shared" si="33"/>
        <v>0.8595744680851064</v>
      </c>
      <c r="W120" s="108">
        <f t="shared" si="33"/>
        <v>0.87234042553191493</v>
      </c>
      <c r="X120" s="108">
        <f t="shared" si="33"/>
        <v>0.87720364741641332</v>
      </c>
      <c r="Y120" s="108">
        <f t="shared" si="33"/>
        <v>0.8814589665653495</v>
      </c>
      <c r="Z120" s="108">
        <f t="shared" si="33"/>
        <v>0.89118541033434651</v>
      </c>
      <c r="AA120" s="108">
        <f t="shared" si="33"/>
        <v>0.91124620060790273</v>
      </c>
      <c r="AB120" s="108">
        <f t="shared" si="33"/>
        <v>0.91732522796352589</v>
      </c>
      <c r="AC120" s="108">
        <f t="shared" si="33"/>
        <v>0.91914893617021276</v>
      </c>
      <c r="AD120" s="108">
        <f t="shared" si="33"/>
        <v>0.92887537993920977</v>
      </c>
      <c r="AE120" s="108">
        <f t="shared" si="33"/>
        <v>0.93799392097264433</v>
      </c>
      <c r="AF120" s="108">
        <f t="shared" si="33"/>
        <v>0.94589665653495436</v>
      </c>
      <c r="AG120" s="108">
        <f t="shared" si="33"/>
        <v>0.94832826747720367</v>
      </c>
      <c r="AH120" s="108">
        <f t="shared" si="33"/>
        <v>0.95075987841945286</v>
      </c>
      <c r="AI120" s="110">
        <f t="shared" si="33"/>
        <v>0</v>
      </c>
      <c r="AJ120" s="110">
        <f t="shared" si="33"/>
        <v>0</v>
      </c>
      <c r="AK120" s="110">
        <f t="shared" si="33"/>
        <v>0</v>
      </c>
      <c r="AL120" s="110">
        <f t="shared" si="33"/>
        <v>0</v>
      </c>
      <c r="AM120" s="110">
        <f t="shared" si="33"/>
        <v>0</v>
      </c>
      <c r="AN120" s="110">
        <f t="shared" si="33"/>
        <v>0</v>
      </c>
      <c r="AO120" s="110">
        <f t="shared" si="33"/>
        <v>0</v>
      </c>
      <c r="AP120" s="111">
        <f t="shared" si="33"/>
        <v>0</v>
      </c>
    </row>
    <row r="121" spans="2:42" x14ac:dyDescent="0.25">
      <c r="B121" s="78">
        <f t="shared" si="32"/>
        <v>2009</v>
      </c>
      <c r="C121" s="107">
        <f t="shared" ref="C121:AP121" si="34">(C65+C79)/($AS9)</f>
        <v>3.0548628428927679E-2</v>
      </c>
      <c r="D121" s="108">
        <f t="shared" si="34"/>
        <v>6.2967581047381552E-2</v>
      </c>
      <c r="E121" s="108">
        <f t="shared" si="34"/>
        <v>0.11845386533665836</v>
      </c>
      <c r="F121" s="108">
        <f t="shared" si="34"/>
        <v>0.17768079800498754</v>
      </c>
      <c r="G121" s="108">
        <f t="shared" si="34"/>
        <v>0.23815461346633415</v>
      </c>
      <c r="H121" s="108">
        <f t="shared" si="34"/>
        <v>0.3048628428927681</v>
      </c>
      <c r="I121" s="108">
        <f t="shared" si="34"/>
        <v>0.37655860349127179</v>
      </c>
      <c r="J121" s="108">
        <f t="shared" si="34"/>
        <v>0.44576059850374067</v>
      </c>
      <c r="K121" s="108">
        <f t="shared" si="34"/>
        <v>0.50436408977556113</v>
      </c>
      <c r="L121" s="108">
        <f t="shared" si="34"/>
        <v>0.55922693266832912</v>
      </c>
      <c r="M121" s="108">
        <f t="shared" si="34"/>
        <v>0.61284289276807979</v>
      </c>
      <c r="N121" s="108">
        <f t="shared" si="34"/>
        <v>0.6577306733167082</v>
      </c>
      <c r="O121" s="108">
        <f t="shared" si="34"/>
        <v>0.70012468827930174</v>
      </c>
      <c r="P121" s="108">
        <f t="shared" si="34"/>
        <v>0.74064837905236913</v>
      </c>
      <c r="Q121" s="108">
        <f t="shared" si="34"/>
        <v>0.77805486284289271</v>
      </c>
      <c r="R121" s="108">
        <f t="shared" si="34"/>
        <v>0.80735660847880297</v>
      </c>
      <c r="S121" s="108">
        <f t="shared" si="34"/>
        <v>0.81982543640897754</v>
      </c>
      <c r="T121" s="108">
        <f t="shared" si="34"/>
        <v>0.8391521197007481</v>
      </c>
      <c r="U121" s="108">
        <f t="shared" si="34"/>
        <v>0.8491271820448878</v>
      </c>
      <c r="V121" s="108">
        <f t="shared" si="34"/>
        <v>0.85972568578553621</v>
      </c>
      <c r="W121" s="108">
        <f t="shared" si="34"/>
        <v>0.87967581047381549</v>
      </c>
      <c r="X121" s="108">
        <f t="shared" si="34"/>
        <v>0.88965087281795507</v>
      </c>
      <c r="Y121" s="108">
        <f t="shared" si="34"/>
        <v>0.89650872817955107</v>
      </c>
      <c r="Z121" s="108">
        <f t="shared" si="34"/>
        <v>0.90835411471321692</v>
      </c>
      <c r="AA121" s="108">
        <f t="shared" si="34"/>
        <v>0.91521197007481292</v>
      </c>
      <c r="AB121" s="108">
        <f t="shared" si="34"/>
        <v>0.9245635910224439</v>
      </c>
      <c r="AC121" s="108">
        <f t="shared" si="34"/>
        <v>0.93017456359102246</v>
      </c>
      <c r="AD121" s="108">
        <f t="shared" si="34"/>
        <v>0.93516209476309231</v>
      </c>
      <c r="AE121" s="110">
        <f t="shared" si="34"/>
        <v>0</v>
      </c>
      <c r="AF121" s="110">
        <f t="shared" si="34"/>
        <v>0</v>
      </c>
      <c r="AG121" s="110">
        <f t="shared" si="34"/>
        <v>0</v>
      </c>
      <c r="AH121" s="110">
        <f t="shared" si="34"/>
        <v>0</v>
      </c>
      <c r="AI121" s="110">
        <f t="shared" si="34"/>
        <v>0</v>
      </c>
      <c r="AJ121" s="110">
        <f t="shared" si="34"/>
        <v>0</v>
      </c>
      <c r="AK121" s="110">
        <f t="shared" si="34"/>
        <v>0</v>
      </c>
      <c r="AL121" s="110">
        <f t="shared" si="34"/>
        <v>0</v>
      </c>
      <c r="AM121" s="110">
        <f t="shared" si="34"/>
        <v>0</v>
      </c>
      <c r="AN121" s="110">
        <f t="shared" si="34"/>
        <v>0</v>
      </c>
      <c r="AO121" s="110">
        <f t="shared" si="34"/>
        <v>0</v>
      </c>
      <c r="AP121" s="111">
        <f t="shared" si="34"/>
        <v>0</v>
      </c>
    </row>
    <row r="122" spans="2:42" x14ac:dyDescent="0.25">
      <c r="B122" s="78">
        <f t="shared" si="32"/>
        <v>2010</v>
      </c>
      <c r="C122" s="107">
        <f t="shared" ref="C122:AP122" si="35">(C66+C80)/($AS10)</f>
        <v>3.5629453681710214E-2</v>
      </c>
      <c r="D122" s="108">
        <f t="shared" si="35"/>
        <v>6.0570071258907364E-2</v>
      </c>
      <c r="E122" s="108">
        <f t="shared" si="35"/>
        <v>0.10807600950118765</v>
      </c>
      <c r="F122" s="108">
        <f t="shared" si="35"/>
        <v>0.17517814726840855</v>
      </c>
      <c r="G122" s="108">
        <f t="shared" si="35"/>
        <v>0.24524940617577198</v>
      </c>
      <c r="H122" s="108">
        <f t="shared" si="35"/>
        <v>0.31947743467933493</v>
      </c>
      <c r="I122" s="108">
        <f t="shared" si="35"/>
        <v>0.38539192399049882</v>
      </c>
      <c r="J122" s="108">
        <f t="shared" si="35"/>
        <v>0.46021377672209024</v>
      </c>
      <c r="K122" s="108">
        <f t="shared" si="35"/>
        <v>0.52434679334916867</v>
      </c>
      <c r="L122" s="108">
        <f t="shared" si="35"/>
        <v>0.58313539192399055</v>
      </c>
      <c r="M122" s="108">
        <f t="shared" si="35"/>
        <v>0.63479809976247026</v>
      </c>
      <c r="N122" s="108">
        <f t="shared" si="35"/>
        <v>0.67458432304038007</v>
      </c>
      <c r="O122" s="108">
        <f t="shared" si="35"/>
        <v>0.70843230403800472</v>
      </c>
      <c r="P122" s="108">
        <f t="shared" si="35"/>
        <v>0.73871733966745845</v>
      </c>
      <c r="Q122" s="108">
        <f t="shared" si="35"/>
        <v>0.76662707838479816</v>
      </c>
      <c r="R122" s="108">
        <f t="shared" si="35"/>
        <v>0.78741092636579568</v>
      </c>
      <c r="S122" s="108">
        <f t="shared" si="35"/>
        <v>0.81769596199524941</v>
      </c>
      <c r="T122" s="108">
        <f t="shared" si="35"/>
        <v>0.83432304038004745</v>
      </c>
      <c r="U122" s="108">
        <f t="shared" si="35"/>
        <v>0.85035629453681705</v>
      </c>
      <c r="V122" s="108">
        <f t="shared" si="35"/>
        <v>0.86817102137767221</v>
      </c>
      <c r="W122" s="108">
        <f t="shared" si="35"/>
        <v>0.88123515439429934</v>
      </c>
      <c r="X122" s="108">
        <f t="shared" si="35"/>
        <v>0.89608076009501192</v>
      </c>
      <c r="Y122" s="108">
        <f t="shared" si="35"/>
        <v>0.9055819477434679</v>
      </c>
      <c r="Z122" s="108">
        <f t="shared" si="35"/>
        <v>0.91211401425178151</v>
      </c>
      <c r="AA122" s="110">
        <f t="shared" si="35"/>
        <v>0</v>
      </c>
      <c r="AB122" s="110">
        <f t="shared" si="35"/>
        <v>0</v>
      </c>
      <c r="AC122" s="110">
        <f t="shared" si="35"/>
        <v>0</v>
      </c>
      <c r="AD122" s="110">
        <f t="shared" si="35"/>
        <v>0</v>
      </c>
      <c r="AE122" s="110">
        <f t="shared" si="35"/>
        <v>0</v>
      </c>
      <c r="AF122" s="110">
        <f t="shared" si="35"/>
        <v>0</v>
      </c>
      <c r="AG122" s="110">
        <f t="shared" si="35"/>
        <v>0</v>
      </c>
      <c r="AH122" s="110">
        <f t="shared" si="35"/>
        <v>0</v>
      </c>
      <c r="AI122" s="110">
        <f t="shared" si="35"/>
        <v>0</v>
      </c>
      <c r="AJ122" s="110">
        <f t="shared" si="35"/>
        <v>0</v>
      </c>
      <c r="AK122" s="110">
        <f t="shared" si="35"/>
        <v>0</v>
      </c>
      <c r="AL122" s="110">
        <f t="shared" si="35"/>
        <v>0</v>
      </c>
      <c r="AM122" s="110">
        <f t="shared" si="35"/>
        <v>0</v>
      </c>
      <c r="AN122" s="110">
        <f t="shared" si="35"/>
        <v>0</v>
      </c>
      <c r="AO122" s="110">
        <f t="shared" si="35"/>
        <v>0</v>
      </c>
      <c r="AP122" s="111">
        <f t="shared" si="35"/>
        <v>0</v>
      </c>
    </row>
    <row r="123" spans="2:42" x14ac:dyDescent="0.25">
      <c r="B123" s="78">
        <f t="shared" si="32"/>
        <v>2011</v>
      </c>
      <c r="C123" s="107">
        <f t="shared" ref="C123:AP123" si="36">(C67+C81)/($AS11)</f>
        <v>3.6996134732192161E-2</v>
      </c>
      <c r="D123" s="108">
        <f t="shared" si="36"/>
        <v>6.2396466040861402E-2</v>
      </c>
      <c r="E123" s="108">
        <f t="shared" si="36"/>
        <v>0.10712313638873551</v>
      </c>
      <c r="F123" s="108">
        <f t="shared" si="36"/>
        <v>0.17062396466040861</v>
      </c>
      <c r="G123" s="108">
        <f t="shared" si="36"/>
        <v>0.22473771397018222</v>
      </c>
      <c r="H123" s="108">
        <f t="shared" si="36"/>
        <v>0.30922142462727775</v>
      </c>
      <c r="I123" s="108">
        <f t="shared" si="36"/>
        <v>0.37879624516841526</v>
      </c>
      <c r="J123" s="108">
        <f t="shared" si="36"/>
        <v>0.43346217559359468</v>
      </c>
      <c r="K123" s="108">
        <f t="shared" si="36"/>
        <v>0.49088901159580345</v>
      </c>
      <c r="L123" s="108">
        <f t="shared" si="36"/>
        <v>0.53395913859745991</v>
      </c>
      <c r="M123" s="108">
        <f t="shared" si="36"/>
        <v>0.56929872998343456</v>
      </c>
      <c r="N123" s="108">
        <f t="shared" si="36"/>
        <v>0.62230811706239642</v>
      </c>
      <c r="O123" s="108">
        <f t="shared" si="36"/>
        <v>0.66206515737161786</v>
      </c>
      <c r="P123" s="108">
        <f t="shared" si="36"/>
        <v>0.69574820541137494</v>
      </c>
      <c r="Q123" s="108">
        <f t="shared" si="36"/>
        <v>0.73163997791275537</v>
      </c>
      <c r="R123" s="108">
        <f t="shared" si="36"/>
        <v>0.77139701822197682</v>
      </c>
      <c r="S123" s="108">
        <f t="shared" si="36"/>
        <v>0.80894533406957481</v>
      </c>
      <c r="T123" s="108">
        <f t="shared" si="36"/>
        <v>0.83048039757040304</v>
      </c>
      <c r="U123" s="108">
        <f t="shared" si="36"/>
        <v>0.84041965764770843</v>
      </c>
      <c r="V123" s="108">
        <f t="shared" si="36"/>
        <v>0.85698509110988408</v>
      </c>
      <c r="W123" s="110">
        <f t="shared" si="36"/>
        <v>0</v>
      </c>
      <c r="X123" s="110">
        <f t="shared" si="36"/>
        <v>0</v>
      </c>
      <c r="Y123" s="110">
        <f t="shared" si="36"/>
        <v>0</v>
      </c>
      <c r="Z123" s="110">
        <f t="shared" si="36"/>
        <v>0</v>
      </c>
      <c r="AA123" s="110">
        <f t="shared" si="36"/>
        <v>0</v>
      </c>
      <c r="AB123" s="110">
        <f t="shared" si="36"/>
        <v>0</v>
      </c>
      <c r="AC123" s="110">
        <f t="shared" si="36"/>
        <v>0</v>
      </c>
      <c r="AD123" s="110">
        <f t="shared" si="36"/>
        <v>0</v>
      </c>
      <c r="AE123" s="110">
        <f t="shared" si="36"/>
        <v>0</v>
      </c>
      <c r="AF123" s="110">
        <f t="shared" si="36"/>
        <v>0</v>
      </c>
      <c r="AG123" s="110">
        <f t="shared" si="36"/>
        <v>0</v>
      </c>
      <c r="AH123" s="110">
        <f t="shared" si="36"/>
        <v>0</v>
      </c>
      <c r="AI123" s="110">
        <f t="shared" si="36"/>
        <v>0</v>
      </c>
      <c r="AJ123" s="110">
        <f t="shared" si="36"/>
        <v>0</v>
      </c>
      <c r="AK123" s="110">
        <f t="shared" si="36"/>
        <v>0</v>
      </c>
      <c r="AL123" s="110">
        <f t="shared" si="36"/>
        <v>0</v>
      </c>
      <c r="AM123" s="110">
        <f t="shared" si="36"/>
        <v>0</v>
      </c>
      <c r="AN123" s="110">
        <f t="shared" si="36"/>
        <v>0</v>
      </c>
      <c r="AO123" s="110">
        <f t="shared" si="36"/>
        <v>0</v>
      </c>
      <c r="AP123" s="111">
        <f t="shared" si="36"/>
        <v>0</v>
      </c>
    </row>
    <row r="124" spans="2:42" x14ac:dyDescent="0.25">
      <c r="B124" s="78">
        <f t="shared" si="32"/>
        <v>2012</v>
      </c>
      <c r="C124" s="107">
        <f t="shared" ref="C124:AP124" si="37">(C68+C82)/($AS12)</f>
        <v>2.3900054318305268E-2</v>
      </c>
      <c r="D124" s="108">
        <f t="shared" si="37"/>
        <v>5.5947854426941883E-2</v>
      </c>
      <c r="E124" s="108">
        <f t="shared" si="37"/>
        <v>0.10374796306355241</v>
      </c>
      <c r="F124" s="108">
        <f t="shared" si="37"/>
        <v>0.14828897338403041</v>
      </c>
      <c r="G124" s="108">
        <f t="shared" si="37"/>
        <v>0.20260727865290604</v>
      </c>
      <c r="H124" s="108">
        <f t="shared" si="37"/>
        <v>0.26996197718631176</v>
      </c>
      <c r="I124" s="108">
        <f t="shared" si="37"/>
        <v>0.31721890277023357</v>
      </c>
      <c r="J124" s="108">
        <f t="shared" si="37"/>
        <v>0.38240086909288429</v>
      </c>
      <c r="K124" s="108">
        <f t="shared" si="37"/>
        <v>0.43997827267789247</v>
      </c>
      <c r="L124" s="108">
        <f t="shared" si="37"/>
        <v>0.48669201520912547</v>
      </c>
      <c r="M124" s="108">
        <f t="shared" si="37"/>
        <v>0.53775122216186855</v>
      </c>
      <c r="N124" s="108">
        <f t="shared" si="37"/>
        <v>0.58718087995654533</v>
      </c>
      <c r="O124" s="108">
        <f t="shared" si="37"/>
        <v>0.64747419880499724</v>
      </c>
      <c r="P124" s="108">
        <f t="shared" si="37"/>
        <v>0.68984247691472023</v>
      </c>
      <c r="Q124" s="108">
        <f t="shared" si="37"/>
        <v>0.70505160239000542</v>
      </c>
      <c r="R124" s="108">
        <f t="shared" si="37"/>
        <v>0.71700162954915803</v>
      </c>
      <c r="S124" s="110">
        <f t="shared" si="37"/>
        <v>0</v>
      </c>
      <c r="T124" s="110">
        <f t="shared" si="37"/>
        <v>0</v>
      </c>
      <c r="U124" s="110">
        <f t="shared" si="37"/>
        <v>0</v>
      </c>
      <c r="V124" s="110">
        <f t="shared" si="37"/>
        <v>0</v>
      </c>
      <c r="W124" s="110">
        <f t="shared" si="37"/>
        <v>0</v>
      </c>
      <c r="X124" s="110">
        <f t="shared" si="37"/>
        <v>0</v>
      </c>
      <c r="Y124" s="110">
        <f t="shared" si="37"/>
        <v>0</v>
      </c>
      <c r="Z124" s="110">
        <f t="shared" si="37"/>
        <v>0</v>
      </c>
      <c r="AA124" s="110">
        <f t="shared" si="37"/>
        <v>0</v>
      </c>
      <c r="AB124" s="110">
        <f t="shared" si="37"/>
        <v>0</v>
      </c>
      <c r="AC124" s="110">
        <f t="shared" si="37"/>
        <v>0</v>
      </c>
      <c r="AD124" s="110">
        <f t="shared" si="37"/>
        <v>0</v>
      </c>
      <c r="AE124" s="110">
        <f t="shared" si="37"/>
        <v>0</v>
      </c>
      <c r="AF124" s="110">
        <f t="shared" si="37"/>
        <v>0</v>
      </c>
      <c r="AG124" s="110">
        <f t="shared" si="37"/>
        <v>0</v>
      </c>
      <c r="AH124" s="110">
        <f t="shared" si="37"/>
        <v>0</v>
      </c>
      <c r="AI124" s="110">
        <f t="shared" si="37"/>
        <v>0</v>
      </c>
      <c r="AJ124" s="110">
        <f t="shared" si="37"/>
        <v>0</v>
      </c>
      <c r="AK124" s="110">
        <f t="shared" si="37"/>
        <v>0</v>
      </c>
      <c r="AL124" s="110">
        <f t="shared" si="37"/>
        <v>0</v>
      </c>
      <c r="AM124" s="110">
        <f t="shared" si="37"/>
        <v>0</v>
      </c>
      <c r="AN124" s="110">
        <f t="shared" si="37"/>
        <v>0</v>
      </c>
      <c r="AO124" s="110">
        <f t="shared" si="37"/>
        <v>0</v>
      </c>
      <c r="AP124" s="111">
        <f t="shared" si="37"/>
        <v>0</v>
      </c>
    </row>
    <row r="125" spans="2:42" x14ac:dyDescent="0.25">
      <c r="B125" s="78">
        <f t="shared" si="32"/>
        <v>2013</v>
      </c>
      <c r="C125" s="107">
        <f t="shared" ref="C125:AP125" si="38">(C69+C83)/($AS13)</f>
        <v>3.1334413830361965E-2</v>
      </c>
      <c r="D125" s="108">
        <f t="shared" si="38"/>
        <v>5.8887088060507832E-2</v>
      </c>
      <c r="E125" s="108">
        <f t="shared" si="38"/>
        <v>9.8865478119935166E-2</v>
      </c>
      <c r="F125" s="108">
        <f t="shared" si="38"/>
        <v>0.14316585629389519</v>
      </c>
      <c r="G125" s="108">
        <f t="shared" si="38"/>
        <v>0.19232847109670448</v>
      </c>
      <c r="H125" s="108">
        <f t="shared" si="38"/>
        <v>0.25067531064289572</v>
      </c>
      <c r="I125" s="108">
        <f t="shared" si="38"/>
        <v>0.31388438681793623</v>
      </c>
      <c r="J125" s="108">
        <f t="shared" si="38"/>
        <v>0.3873581847649919</v>
      </c>
      <c r="K125" s="108">
        <f t="shared" si="38"/>
        <v>0.46677471636953</v>
      </c>
      <c r="L125" s="108">
        <f t="shared" si="38"/>
        <v>0.51377633711507298</v>
      </c>
      <c r="M125" s="108">
        <f t="shared" si="38"/>
        <v>0.54186925985953538</v>
      </c>
      <c r="N125" s="108">
        <f t="shared" si="38"/>
        <v>0.56077795786061591</v>
      </c>
      <c r="O125" s="110">
        <f t="shared" si="38"/>
        <v>0</v>
      </c>
      <c r="P125" s="110">
        <f t="shared" si="38"/>
        <v>0</v>
      </c>
      <c r="Q125" s="110">
        <f t="shared" si="38"/>
        <v>0</v>
      </c>
      <c r="R125" s="110">
        <f t="shared" si="38"/>
        <v>0</v>
      </c>
      <c r="S125" s="110">
        <f t="shared" si="38"/>
        <v>0</v>
      </c>
      <c r="T125" s="110">
        <f t="shared" si="38"/>
        <v>0</v>
      </c>
      <c r="U125" s="110">
        <f t="shared" si="38"/>
        <v>0</v>
      </c>
      <c r="V125" s="110">
        <f t="shared" si="38"/>
        <v>0</v>
      </c>
      <c r="W125" s="110">
        <f t="shared" si="38"/>
        <v>0</v>
      </c>
      <c r="X125" s="110">
        <f t="shared" si="38"/>
        <v>0</v>
      </c>
      <c r="Y125" s="110">
        <f t="shared" si="38"/>
        <v>0</v>
      </c>
      <c r="Z125" s="110">
        <f t="shared" si="38"/>
        <v>0</v>
      </c>
      <c r="AA125" s="110">
        <f t="shared" si="38"/>
        <v>0</v>
      </c>
      <c r="AB125" s="110">
        <f t="shared" si="38"/>
        <v>0</v>
      </c>
      <c r="AC125" s="110">
        <f t="shared" si="38"/>
        <v>0</v>
      </c>
      <c r="AD125" s="110">
        <f t="shared" si="38"/>
        <v>0</v>
      </c>
      <c r="AE125" s="110">
        <f t="shared" si="38"/>
        <v>0</v>
      </c>
      <c r="AF125" s="110">
        <f t="shared" si="38"/>
        <v>0</v>
      </c>
      <c r="AG125" s="110">
        <f t="shared" si="38"/>
        <v>0</v>
      </c>
      <c r="AH125" s="110">
        <f t="shared" si="38"/>
        <v>0</v>
      </c>
      <c r="AI125" s="110">
        <f t="shared" si="38"/>
        <v>0</v>
      </c>
      <c r="AJ125" s="110">
        <f t="shared" si="38"/>
        <v>0</v>
      </c>
      <c r="AK125" s="110">
        <f t="shared" si="38"/>
        <v>0</v>
      </c>
      <c r="AL125" s="110">
        <f t="shared" si="38"/>
        <v>0</v>
      </c>
      <c r="AM125" s="110">
        <f t="shared" si="38"/>
        <v>0</v>
      </c>
      <c r="AN125" s="110">
        <f t="shared" si="38"/>
        <v>0</v>
      </c>
      <c r="AO125" s="110">
        <f t="shared" si="38"/>
        <v>0</v>
      </c>
      <c r="AP125" s="111">
        <f t="shared" si="38"/>
        <v>0</v>
      </c>
    </row>
    <row r="126" spans="2:42" x14ac:dyDescent="0.25">
      <c r="B126" s="78">
        <f t="shared" si="32"/>
        <v>2014</v>
      </c>
      <c r="C126" s="107">
        <f t="shared" ref="C126:AP126" si="39">(C70+C84)/($AS14)</f>
        <v>2.6752273943285179E-2</v>
      </c>
      <c r="D126" s="108">
        <f t="shared" si="39"/>
        <v>4.6013911182450511E-2</v>
      </c>
      <c r="E126" s="108">
        <f t="shared" si="39"/>
        <v>8.8817549491706796E-2</v>
      </c>
      <c r="F126" s="108">
        <f t="shared" si="39"/>
        <v>0.14071696094168004</v>
      </c>
      <c r="G126" s="108">
        <f t="shared" si="39"/>
        <v>0.21936864633493847</v>
      </c>
      <c r="H126" s="108">
        <f t="shared" si="39"/>
        <v>0.26431246655965757</v>
      </c>
      <c r="I126" s="108">
        <f t="shared" si="39"/>
        <v>0.2969502407704655</v>
      </c>
      <c r="J126" s="108">
        <f t="shared" si="39"/>
        <v>0.31888710540395931</v>
      </c>
      <c r="K126" s="110">
        <f t="shared" si="39"/>
        <v>0</v>
      </c>
      <c r="L126" s="110">
        <f t="shared" si="39"/>
        <v>0</v>
      </c>
      <c r="M126" s="110">
        <f t="shared" si="39"/>
        <v>0</v>
      </c>
      <c r="N126" s="110">
        <f t="shared" si="39"/>
        <v>0</v>
      </c>
      <c r="O126" s="110">
        <f t="shared" si="39"/>
        <v>0</v>
      </c>
      <c r="P126" s="110">
        <f t="shared" si="39"/>
        <v>0</v>
      </c>
      <c r="Q126" s="110">
        <f t="shared" si="39"/>
        <v>0</v>
      </c>
      <c r="R126" s="110">
        <f t="shared" si="39"/>
        <v>0</v>
      </c>
      <c r="S126" s="110">
        <f t="shared" si="39"/>
        <v>0</v>
      </c>
      <c r="T126" s="110">
        <f t="shared" si="39"/>
        <v>0</v>
      </c>
      <c r="U126" s="110">
        <f t="shared" si="39"/>
        <v>0</v>
      </c>
      <c r="V126" s="110">
        <f t="shared" si="39"/>
        <v>0</v>
      </c>
      <c r="W126" s="110">
        <f t="shared" si="39"/>
        <v>0</v>
      </c>
      <c r="X126" s="110">
        <f t="shared" si="39"/>
        <v>0</v>
      </c>
      <c r="Y126" s="110">
        <f t="shared" si="39"/>
        <v>0</v>
      </c>
      <c r="Z126" s="110">
        <f t="shared" si="39"/>
        <v>0</v>
      </c>
      <c r="AA126" s="110">
        <f t="shared" si="39"/>
        <v>0</v>
      </c>
      <c r="AB126" s="110">
        <f t="shared" si="39"/>
        <v>0</v>
      </c>
      <c r="AC126" s="110">
        <f t="shared" si="39"/>
        <v>0</v>
      </c>
      <c r="AD126" s="110">
        <f t="shared" si="39"/>
        <v>0</v>
      </c>
      <c r="AE126" s="110">
        <f t="shared" si="39"/>
        <v>0</v>
      </c>
      <c r="AF126" s="110">
        <f t="shared" si="39"/>
        <v>0</v>
      </c>
      <c r="AG126" s="110">
        <f t="shared" si="39"/>
        <v>0</v>
      </c>
      <c r="AH126" s="110">
        <f t="shared" si="39"/>
        <v>0</v>
      </c>
      <c r="AI126" s="110">
        <f t="shared" si="39"/>
        <v>0</v>
      </c>
      <c r="AJ126" s="110">
        <f t="shared" si="39"/>
        <v>0</v>
      </c>
      <c r="AK126" s="110">
        <f t="shared" si="39"/>
        <v>0</v>
      </c>
      <c r="AL126" s="110">
        <f t="shared" si="39"/>
        <v>0</v>
      </c>
      <c r="AM126" s="110">
        <f t="shared" si="39"/>
        <v>0</v>
      </c>
      <c r="AN126" s="110">
        <f t="shared" si="39"/>
        <v>0</v>
      </c>
      <c r="AO126" s="110">
        <f t="shared" si="39"/>
        <v>0</v>
      </c>
      <c r="AP126" s="111">
        <f t="shared" si="39"/>
        <v>0</v>
      </c>
    </row>
    <row r="127" spans="2:42" x14ac:dyDescent="0.25">
      <c r="B127" s="79">
        <f t="shared" si="32"/>
        <v>2015</v>
      </c>
      <c r="C127" s="112">
        <f t="shared" ref="C127:AP127" si="40">(C71+C85)/($AS15)</f>
        <v>1.9545694664553619E-2</v>
      </c>
      <c r="D127" s="113">
        <f t="shared" si="40"/>
        <v>4.0676175382989961E-2</v>
      </c>
      <c r="E127" s="113">
        <f t="shared" si="40"/>
        <v>5.1769677760169046E-2</v>
      </c>
      <c r="F127" s="113">
        <f t="shared" si="40"/>
        <v>5.8637083993660855E-2</v>
      </c>
      <c r="G127" s="114">
        <f t="shared" si="40"/>
        <v>0</v>
      </c>
      <c r="H127" s="114">
        <f t="shared" si="40"/>
        <v>0</v>
      </c>
      <c r="I127" s="114">
        <f t="shared" si="40"/>
        <v>0</v>
      </c>
      <c r="J127" s="114">
        <f t="shared" si="40"/>
        <v>0</v>
      </c>
      <c r="K127" s="114">
        <f t="shared" si="40"/>
        <v>0</v>
      </c>
      <c r="L127" s="114">
        <f t="shared" si="40"/>
        <v>0</v>
      </c>
      <c r="M127" s="114">
        <f t="shared" si="40"/>
        <v>0</v>
      </c>
      <c r="N127" s="114">
        <f t="shared" si="40"/>
        <v>0</v>
      </c>
      <c r="O127" s="114">
        <f t="shared" si="40"/>
        <v>0</v>
      </c>
      <c r="P127" s="114">
        <f t="shared" si="40"/>
        <v>0</v>
      </c>
      <c r="Q127" s="114">
        <f t="shared" si="40"/>
        <v>0</v>
      </c>
      <c r="R127" s="114">
        <f t="shared" si="40"/>
        <v>0</v>
      </c>
      <c r="S127" s="114">
        <f t="shared" si="40"/>
        <v>0</v>
      </c>
      <c r="T127" s="114">
        <f t="shared" si="40"/>
        <v>0</v>
      </c>
      <c r="U127" s="114">
        <f t="shared" si="40"/>
        <v>0</v>
      </c>
      <c r="V127" s="114">
        <f t="shared" si="40"/>
        <v>0</v>
      </c>
      <c r="W127" s="114">
        <f t="shared" si="40"/>
        <v>0</v>
      </c>
      <c r="X127" s="114">
        <f t="shared" si="40"/>
        <v>0</v>
      </c>
      <c r="Y127" s="114">
        <f t="shared" si="40"/>
        <v>0</v>
      </c>
      <c r="Z127" s="114">
        <f t="shared" si="40"/>
        <v>0</v>
      </c>
      <c r="AA127" s="114">
        <f t="shared" si="40"/>
        <v>0</v>
      </c>
      <c r="AB127" s="114">
        <f t="shared" si="40"/>
        <v>0</v>
      </c>
      <c r="AC127" s="114">
        <f t="shared" si="40"/>
        <v>0</v>
      </c>
      <c r="AD127" s="114">
        <f t="shared" si="40"/>
        <v>0</v>
      </c>
      <c r="AE127" s="114">
        <f t="shared" si="40"/>
        <v>0</v>
      </c>
      <c r="AF127" s="114">
        <f t="shared" si="40"/>
        <v>0</v>
      </c>
      <c r="AG127" s="114">
        <f t="shared" si="40"/>
        <v>0</v>
      </c>
      <c r="AH127" s="114">
        <f t="shared" si="40"/>
        <v>0</v>
      </c>
      <c r="AI127" s="114">
        <f t="shared" si="40"/>
        <v>0</v>
      </c>
      <c r="AJ127" s="114">
        <f t="shared" si="40"/>
        <v>0</v>
      </c>
      <c r="AK127" s="114">
        <f t="shared" si="40"/>
        <v>0</v>
      </c>
      <c r="AL127" s="114">
        <f t="shared" si="40"/>
        <v>0</v>
      </c>
      <c r="AM127" s="114">
        <f t="shared" si="40"/>
        <v>0</v>
      </c>
      <c r="AN127" s="114">
        <f t="shared" si="40"/>
        <v>0</v>
      </c>
      <c r="AO127" s="114">
        <f t="shared" si="40"/>
        <v>0</v>
      </c>
      <c r="AP127" s="115">
        <f t="shared" si="40"/>
        <v>0</v>
      </c>
    </row>
    <row r="128" spans="2:42" x14ac:dyDescent="0.25"/>
  </sheetData>
  <sheetProtection sheet="1" objects="1" scenarios="1"/>
  <mergeCells count="8">
    <mergeCell ref="C116:AP116"/>
    <mergeCell ref="C4:AP4"/>
    <mergeCell ref="C25:AP25"/>
    <mergeCell ref="C46:AP46"/>
    <mergeCell ref="C88:AP88"/>
    <mergeCell ref="C102:AP102"/>
    <mergeCell ref="C60:AP60"/>
    <mergeCell ref="C74:AP7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70" customWidth="1"/>
    <col min="2" max="2" width="18.7109375" style="70" customWidth="1"/>
    <col min="3" max="42" width="9.28515625" style="70" customWidth="1"/>
    <col min="43" max="43" width="4.5703125" style="70" customWidth="1"/>
    <col min="44" max="45" width="12.28515625" style="70" customWidth="1"/>
    <col min="46" max="46" width="4.5703125" style="70" customWidth="1"/>
    <col min="47" max="16384" width="8.85546875" style="70" hidden="1"/>
  </cols>
  <sheetData>
    <row r="1" spans="1:45" ht="15.75" x14ac:dyDescent="0.25">
      <c r="A1" s="69" t="s">
        <v>189</v>
      </c>
    </row>
    <row r="2" spans="1:45" x14ac:dyDescent="0.25"/>
    <row r="3" spans="1:45" customFormat="1" x14ac:dyDescent="0.25">
      <c r="AR3" s="70"/>
    </row>
    <row r="4" spans="1:45" x14ac:dyDescent="0.25">
      <c r="A4" s="83"/>
      <c r="B4" s="83"/>
      <c r="C4" s="267" t="s">
        <v>135</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row>
    <row r="5" spans="1:45" x14ac:dyDescent="0.25">
      <c r="B5" s="84" t="s">
        <v>0</v>
      </c>
      <c r="C5" s="86" t="s">
        <v>88</v>
      </c>
      <c r="D5" s="87" t="s">
        <v>89</v>
      </c>
      <c r="E5" s="87" t="s">
        <v>90</v>
      </c>
      <c r="F5" s="87" t="s">
        <v>91</v>
      </c>
      <c r="G5" s="87" t="s">
        <v>92</v>
      </c>
      <c r="H5" s="87" t="s">
        <v>93</v>
      </c>
      <c r="I5" s="87" t="s">
        <v>94</v>
      </c>
      <c r="J5" s="87" t="s">
        <v>95</v>
      </c>
      <c r="K5" s="87" t="s">
        <v>96</v>
      </c>
      <c r="L5" s="87" t="s">
        <v>97</v>
      </c>
      <c r="M5" s="87" t="s">
        <v>98</v>
      </c>
      <c r="N5" s="87" t="s">
        <v>99</v>
      </c>
      <c r="O5" s="87" t="s">
        <v>100</v>
      </c>
      <c r="P5" s="87" t="s">
        <v>101</v>
      </c>
      <c r="Q5" s="87" t="s">
        <v>102</v>
      </c>
      <c r="R5" s="87" t="s">
        <v>103</v>
      </c>
      <c r="S5" s="87" t="s">
        <v>104</v>
      </c>
      <c r="T5" s="87" t="s">
        <v>105</v>
      </c>
      <c r="U5" s="87" t="s">
        <v>106</v>
      </c>
      <c r="V5" s="87" t="s">
        <v>107</v>
      </c>
      <c r="W5" s="87" t="s">
        <v>108</v>
      </c>
      <c r="X5" s="87" t="s">
        <v>109</v>
      </c>
      <c r="Y5" s="87" t="s">
        <v>110</v>
      </c>
      <c r="Z5" s="87" t="s">
        <v>111</v>
      </c>
      <c r="AA5" s="87" t="s">
        <v>112</v>
      </c>
      <c r="AB5" s="87" t="s">
        <v>113</v>
      </c>
      <c r="AC5" s="87" t="s">
        <v>114</v>
      </c>
      <c r="AD5" s="87" t="s">
        <v>115</v>
      </c>
      <c r="AE5" s="87" t="s">
        <v>116</v>
      </c>
      <c r="AF5" s="87" t="s">
        <v>117</v>
      </c>
      <c r="AG5" s="87" t="s">
        <v>118</v>
      </c>
      <c r="AH5" s="87" t="s">
        <v>119</v>
      </c>
      <c r="AI5" s="87" t="s">
        <v>120</v>
      </c>
      <c r="AJ5" s="87" t="s">
        <v>121</v>
      </c>
      <c r="AK5" s="87" t="s">
        <v>122</v>
      </c>
      <c r="AL5" s="87" t="s">
        <v>123</v>
      </c>
      <c r="AM5" s="87" t="s">
        <v>124</v>
      </c>
      <c r="AN5" s="87" t="s">
        <v>125</v>
      </c>
      <c r="AO5" s="87" t="s">
        <v>126</v>
      </c>
      <c r="AP5" s="88" t="s">
        <v>127</v>
      </c>
      <c r="AR5" s="95" t="s">
        <v>134</v>
      </c>
      <c r="AS5" s="171" t="s">
        <v>6</v>
      </c>
    </row>
    <row r="6" spans="1:45" x14ac:dyDescent="0.25">
      <c r="B6" s="89">
        <v>2006</v>
      </c>
      <c r="C6" s="156">
        <v>10</v>
      </c>
      <c r="D6" s="174">
        <v>8</v>
      </c>
      <c r="E6" s="174">
        <v>9</v>
      </c>
      <c r="F6" s="174">
        <v>10</v>
      </c>
      <c r="G6" s="174">
        <v>10</v>
      </c>
      <c r="H6" s="174">
        <v>30</v>
      </c>
      <c r="I6" s="174">
        <v>19</v>
      </c>
      <c r="J6" s="174">
        <v>26</v>
      </c>
      <c r="K6" s="174">
        <v>24</v>
      </c>
      <c r="L6" s="174">
        <v>55</v>
      </c>
      <c r="M6" s="174">
        <v>11</v>
      </c>
      <c r="N6" s="174">
        <v>10</v>
      </c>
      <c r="O6" s="174">
        <v>11</v>
      </c>
      <c r="P6" s="174">
        <v>8</v>
      </c>
      <c r="Q6" s="174">
        <v>9</v>
      </c>
      <c r="R6" s="174">
        <v>7</v>
      </c>
      <c r="S6" s="174">
        <v>8</v>
      </c>
      <c r="T6" s="174">
        <v>7</v>
      </c>
      <c r="U6" s="174">
        <v>1</v>
      </c>
      <c r="V6" s="174">
        <v>8</v>
      </c>
      <c r="W6" s="174">
        <v>3</v>
      </c>
      <c r="X6" s="174">
        <v>2</v>
      </c>
      <c r="Y6" s="174">
        <v>5</v>
      </c>
      <c r="Z6" s="174">
        <v>4</v>
      </c>
      <c r="AA6" s="174">
        <v>4</v>
      </c>
      <c r="AB6" s="174">
        <v>1</v>
      </c>
      <c r="AC6" s="174">
        <v>1</v>
      </c>
      <c r="AD6" s="174">
        <v>3</v>
      </c>
      <c r="AE6" s="174">
        <v>3</v>
      </c>
      <c r="AF6" s="174">
        <v>0</v>
      </c>
      <c r="AG6" s="174">
        <v>0</v>
      </c>
      <c r="AH6" s="174">
        <v>0</v>
      </c>
      <c r="AI6" s="174">
        <v>1</v>
      </c>
      <c r="AJ6" s="174">
        <v>0</v>
      </c>
      <c r="AK6" s="174">
        <v>0</v>
      </c>
      <c r="AL6" s="174">
        <v>0</v>
      </c>
      <c r="AM6" s="174">
        <v>1</v>
      </c>
      <c r="AN6" s="174">
        <v>0</v>
      </c>
      <c r="AO6" s="174">
        <v>0</v>
      </c>
      <c r="AP6" s="175">
        <v>0</v>
      </c>
      <c r="AQ6" s="71"/>
      <c r="AR6" s="62">
        <v>29</v>
      </c>
      <c r="AS6" s="172">
        <f>SUM(C6:AP6,C27:AP27,AR6)</f>
        <v>813</v>
      </c>
    </row>
    <row r="7" spans="1:45" x14ac:dyDescent="0.25">
      <c r="B7" s="90">
        <f>B6+1</f>
        <v>2007</v>
      </c>
      <c r="C7" s="176">
        <v>21</v>
      </c>
      <c r="D7" s="177">
        <v>11</v>
      </c>
      <c r="E7" s="177">
        <v>13</v>
      </c>
      <c r="F7" s="177">
        <v>17</v>
      </c>
      <c r="G7" s="177">
        <v>24</v>
      </c>
      <c r="H7" s="177">
        <v>46</v>
      </c>
      <c r="I7" s="177">
        <v>32</v>
      </c>
      <c r="J7" s="177">
        <v>27</v>
      </c>
      <c r="K7" s="177">
        <v>19</v>
      </c>
      <c r="L7" s="177">
        <v>13</v>
      </c>
      <c r="M7" s="177">
        <v>12</v>
      </c>
      <c r="N7" s="177">
        <v>6</v>
      </c>
      <c r="O7" s="177">
        <v>8</v>
      </c>
      <c r="P7" s="177">
        <v>8</v>
      </c>
      <c r="Q7" s="177">
        <v>10</v>
      </c>
      <c r="R7" s="177">
        <v>6</v>
      </c>
      <c r="S7" s="177">
        <v>3</v>
      </c>
      <c r="T7" s="177">
        <v>5</v>
      </c>
      <c r="U7" s="177">
        <v>2</v>
      </c>
      <c r="V7" s="177">
        <v>2</v>
      </c>
      <c r="W7" s="177">
        <v>2</v>
      </c>
      <c r="X7" s="177">
        <v>1</v>
      </c>
      <c r="Y7" s="177">
        <v>0</v>
      </c>
      <c r="Z7" s="177">
        <v>0</v>
      </c>
      <c r="AA7" s="177">
        <v>2</v>
      </c>
      <c r="AB7" s="177">
        <v>1</v>
      </c>
      <c r="AC7" s="177">
        <v>1</v>
      </c>
      <c r="AD7" s="177">
        <v>0</v>
      </c>
      <c r="AE7" s="177">
        <v>2</v>
      </c>
      <c r="AF7" s="177">
        <v>1</v>
      </c>
      <c r="AG7" s="177">
        <v>0</v>
      </c>
      <c r="AH7" s="177">
        <v>0</v>
      </c>
      <c r="AI7" s="177">
        <v>0</v>
      </c>
      <c r="AJ7" s="177">
        <v>0</v>
      </c>
      <c r="AK7" s="177">
        <v>1</v>
      </c>
      <c r="AL7" s="177">
        <v>0</v>
      </c>
      <c r="AM7" s="160"/>
      <c r="AN7" s="160"/>
      <c r="AO7" s="160"/>
      <c r="AP7" s="161"/>
      <c r="AQ7" s="71"/>
      <c r="AR7" s="62">
        <v>39</v>
      </c>
      <c r="AS7" s="172">
        <f t="shared" ref="AS7:AS15" si="0">SUM(C7:AP7,C28:AP28,AR7)</f>
        <v>752</v>
      </c>
    </row>
    <row r="8" spans="1:45" x14ac:dyDescent="0.25">
      <c r="B8" s="90">
        <f t="shared" ref="B8:B15" si="1">B7+1</f>
        <v>2008</v>
      </c>
      <c r="C8" s="176">
        <v>14</v>
      </c>
      <c r="D8" s="177">
        <v>21</v>
      </c>
      <c r="E8" s="177">
        <v>22</v>
      </c>
      <c r="F8" s="177">
        <v>26</v>
      </c>
      <c r="G8" s="177">
        <v>31</v>
      </c>
      <c r="H8" s="177">
        <v>20</v>
      </c>
      <c r="I8" s="177">
        <v>26</v>
      </c>
      <c r="J8" s="177">
        <v>20</v>
      </c>
      <c r="K8" s="177">
        <v>21</v>
      </c>
      <c r="L8" s="177">
        <v>14</v>
      </c>
      <c r="M8" s="177">
        <v>13</v>
      </c>
      <c r="N8" s="177">
        <v>8</v>
      </c>
      <c r="O8" s="177">
        <v>3</v>
      </c>
      <c r="P8" s="177">
        <v>9</v>
      </c>
      <c r="Q8" s="177">
        <v>2</v>
      </c>
      <c r="R8" s="177">
        <v>0</v>
      </c>
      <c r="S8" s="177">
        <v>3</v>
      </c>
      <c r="T8" s="177">
        <v>3</v>
      </c>
      <c r="U8" s="177">
        <v>4</v>
      </c>
      <c r="V8" s="177">
        <v>1</v>
      </c>
      <c r="W8" s="177">
        <v>0</v>
      </c>
      <c r="X8" s="177">
        <v>0</v>
      </c>
      <c r="Y8" s="177">
        <v>1</v>
      </c>
      <c r="Z8" s="177">
        <v>0</v>
      </c>
      <c r="AA8" s="177">
        <v>0</v>
      </c>
      <c r="AB8" s="177">
        <v>0</v>
      </c>
      <c r="AC8" s="177">
        <v>2</v>
      </c>
      <c r="AD8" s="177">
        <v>2</v>
      </c>
      <c r="AE8" s="177">
        <v>0</v>
      </c>
      <c r="AF8" s="177">
        <v>0</v>
      </c>
      <c r="AG8" s="177">
        <v>0</v>
      </c>
      <c r="AH8" s="177">
        <v>3</v>
      </c>
      <c r="AI8" s="160"/>
      <c r="AJ8" s="160"/>
      <c r="AK8" s="160"/>
      <c r="AL8" s="160"/>
      <c r="AM8" s="160"/>
      <c r="AN8" s="160"/>
      <c r="AO8" s="160"/>
      <c r="AP8" s="161"/>
      <c r="AQ8" s="71"/>
      <c r="AR8" s="62">
        <v>16</v>
      </c>
      <c r="AS8" s="172">
        <f t="shared" si="0"/>
        <v>735</v>
      </c>
    </row>
    <row r="9" spans="1:45" x14ac:dyDescent="0.25">
      <c r="B9" s="90">
        <f t="shared" si="1"/>
        <v>2009</v>
      </c>
      <c r="C9" s="176">
        <v>26</v>
      </c>
      <c r="D9" s="177">
        <v>13</v>
      </c>
      <c r="E9" s="177">
        <v>21</v>
      </c>
      <c r="F9" s="177">
        <v>26</v>
      </c>
      <c r="G9" s="177">
        <v>24</v>
      </c>
      <c r="H9" s="177">
        <v>19</v>
      </c>
      <c r="I9" s="177">
        <v>23</v>
      </c>
      <c r="J9" s="177">
        <v>15</v>
      </c>
      <c r="K9" s="177">
        <v>8</v>
      </c>
      <c r="L9" s="177">
        <v>13</v>
      </c>
      <c r="M9" s="177">
        <v>15</v>
      </c>
      <c r="N9" s="177">
        <v>12</v>
      </c>
      <c r="O9" s="177">
        <v>8</v>
      </c>
      <c r="P9" s="177">
        <v>4</v>
      </c>
      <c r="Q9" s="177">
        <v>8</v>
      </c>
      <c r="R9" s="177">
        <v>3</v>
      </c>
      <c r="S9" s="177">
        <v>3</v>
      </c>
      <c r="T9" s="177">
        <v>0</v>
      </c>
      <c r="U9" s="177">
        <v>0</v>
      </c>
      <c r="V9" s="177">
        <v>0</v>
      </c>
      <c r="W9" s="177">
        <v>3</v>
      </c>
      <c r="X9" s="177">
        <v>3</v>
      </c>
      <c r="Y9" s="177">
        <v>2</v>
      </c>
      <c r="Z9" s="177">
        <v>4</v>
      </c>
      <c r="AA9" s="177">
        <v>3</v>
      </c>
      <c r="AB9" s="177">
        <v>0</v>
      </c>
      <c r="AC9" s="177">
        <v>1</v>
      </c>
      <c r="AD9" s="177">
        <v>0</v>
      </c>
      <c r="AE9" s="160"/>
      <c r="AF9" s="160"/>
      <c r="AG9" s="160"/>
      <c r="AH9" s="160"/>
      <c r="AI9" s="160"/>
      <c r="AJ9" s="160"/>
      <c r="AK9" s="160"/>
      <c r="AL9" s="160"/>
      <c r="AM9" s="160"/>
      <c r="AN9" s="160"/>
      <c r="AO9" s="160"/>
      <c r="AP9" s="161"/>
      <c r="AQ9" s="71"/>
      <c r="AR9" s="62">
        <v>53</v>
      </c>
      <c r="AS9" s="172">
        <f t="shared" si="0"/>
        <v>669</v>
      </c>
    </row>
    <row r="10" spans="1:45" x14ac:dyDescent="0.25">
      <c r="B10" s="90">
        <f t="shared" si="1"/>
        <v>2010</v>
      </c>
      <c r="C10" s="176">
        <v>24</v>
      </c>
      <c r="D10" s="177">
        <v>24</v>
      </c>
      <c r="E10" s="177">
        <v>26</v>
      </c>
      <c r="F10" s="177">
        <v>43</v>
      </c>
      <c r="G10" s="177">
        <v>21</v>
      </c>
      <c r="H10" s="177">
        <v>35</v>
      </c>
      <c r="I10" s="177">
        <v>13</v>
      </c>
      <c r="J10" s="177">
        <v>26</v>
      </c>
      <c r="K10" s="177">
        <v>15</v>
      </c>
      <c r="L10" s="177">
        <v>16</v>
      </c>
      <c r="M10" s="177">
        <v>15</v>
      </c>
      <c r="N10" s="177">
        <v>7</v>
      </c>
      <c r="O10" s="177">
        <v>6</v>
      </c>
      <c r="P10" s="177">
        <v>2</v>
      </c>
      <c r="Q10" s="177">
        <v>5</v>
      </c>
      <c r="R10" s="177">
        <v>7</v>
      </c>
      <c r="S10" s="177">
        <v>6</v>
      </c>
      <c r="T10" s="177">
        <v>3</v>
      </c>
      <c r="U10" s="177">
        <v>1</v>
      </c>
      <c r="V10" s="177">
        <v>4</v>
      </c>
      <c r="W10" s="177">
        <v>0</v>
      </c>
      <c r="X10" s="177">
        <v>3</v>
      </c>
      <c r="Y10" s="177">
        <v>1</v>
      </c>
      <c r="Z10" s="177">
        <v>2</v>
      </c>
      <c r="AA10" s="160"/>
      <c r="AB10" s="160"/>
      <c r="AC10" s="160"/>
      <c r="AD10" s="160"/>
      <c r="AE10" s="160"/>
      <c r="AF10" s="160"/>
      <c r="AG10" s="160"/>
      <c r="AH10" s="160"/>
      <c r="AI10" s="160"/>
      <c r="AJ10" s="160"/>
      <c r="AK10" s="160"/>
      <c r="AL10" s="160"/>
      <c r="AM10" s="160"/>
      <c r="AN10" s="160"/>
      <c r="AO10" s="160"/>
      <c r="AP10" s="161"/>
      <c r="AQ10" s="71"/>
      <c r="AR10" s="62">
        <v>44</v>
      </c>
      <c r="AS10" s="172">
        <f t="shared" si="0"/>
        <v>733</v>
      </c>
    </row>
    <row r="11" spans="1:45" x14ac:dyDescent="0.25">
      <c r="B11" s="90">
        <f t="shared" si="1"/>
        <v>2011</v>
      </c>
      <c r="C11" s="176">
        <v>30</v>
      </c>
      <c r="D11" s="177">
        <v>22</v>
      </c>
      <c r="E11" s="177">
        <v>36</v>
      </c>
      <c r="F11" s="177">
        <v>31</v>
      </c>
      <c r="G11" s="177">
        <v>23</v>
      </c>
      <c r="H11" s="177">
        <v>25</v>
      </c>
      <c r="I11" s="177">
        <v>14</v>
      </c>
      <c r="J11" s="177">
        <v>18</v>
      </c>
      <c r="K11" s="177">
        <v>8</v>
      </c>
      <c r="L11" s="177">
        <v>18</v>
      </c>
      <c r="M11" s="177">
        <v>12</v>
      </c>
      <c r="N11" s="177">
        <v>4</v>
      </c>
      <c r="O11" s="177">
        <v>6</v>
      </c>
      <c r="P11" s="177">
        <v>7</v>
      </c>
      <c r="Q11" s="177">
        <v>4</v>
      </c>
      <c r="R11" s="177">
        <v>3</v>
      </c>
      <c r="S11" s="177">
        <v>9</v>
      </c>
      <c r="T11" s="177">
        <v>0</v>
      </c>
      <c r="U11" s="177">
        <v>0</v>
      </c>
      <c r="V11" s="177">
        <v>7</v>
      </c>
      <c r="W11" s="160"/>
      <c r="X11" s="160"/>
      <c r="Y11" s="160"/>
      <c r="Z11" s="160"/>
      <c r="AA11" s="160"/>
      <c r="AB11" s="160"/>
      <c r="AC11" s="160"/>
      <c r="AD11" s="160"/>
      <c r="AE11" s="160"/>
      <c r="AF11" s="160"/>
      <c r="AG11" s="160"/>
      <c r="AH11" s="160"/>
      <c r="AI11" s="160"/>
      <c r="AJ11" s="160"/>
      <c r="AK11" s="160"/>
      <c r="AL11" s="160"/>
      <c r="AM11" s="160"/>
      <c r="AN11" s="160"/>
      <c r="AO11" s="160"/>
      <c r="AP11" s="161"/>
      <c r="AQ11" s="71"/>
      <c r="AR11" s="62">
        <v>132</v>
      </c>
      <c r="AS11" s="172">
        <f t="shared" si="0"/>
        <v>781</v>
      </c>
    </row>
    <row r="12" spans="1:45" x14ac:dyDescent="0.25">
      <c r="B12" s="90">
        <f t="shared" si="1"/>
        <v>2012</v>
      </c>
      <c r="C12" s="176">
        <v>16</v>
      </c>
      <c r="D12" s="177">
        <v>11</v>
      </c>
      <c r="E12" s="177">
        <v>27</v>
      </c>
      <c r="F12" s="177">
        <v>31</v>
      </c>
      <c r="G12" s="177">
        <v>20</v>
      </c>
      <c r="H12" s="177">
        <v>22</v>
      </c>
      <c r="I12" s="177">
        <v>12</v>
      </c>
      <c r="J12" s="177">
        <v>18</v>
      </c>
      <c r="K12" s="177">
        <v>15</v>
      </c>
      <c r="L12" s="177">
        <v>11</v>
      </c>
      <c r="M12" s="177">
        <v>7</v>
      </c>
      <c r="N12" s="177">
        <v>8</v>
      </c>
      <c r="O12" s="177">
        <v>12</v>
      </c>
      <c r="P12" s="177">
        <v>11</v>
      </c>
      <c r="Q12" s="177">
        <v>2</v>
      </c>
      <c r="R12" s="177">
        <v>10</v>
      </c>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1"/>
      <c r="AQ12" s="71"/>
      <c r="AR12" s="62">
        <v>264</v>
      </c>
      <c r="AS12" s="172">
        <f t="shared" si="0"/>
        <v>771</v>
      </c>
    </row>
    <row r="13" spans="1:45" x14ac:dyDescent="0.25">
      <c r="B13" s="90">
        <f t="shared" si="1"/>
        <v>2013</v>
      </c>
      <c r="C13" s="176">
        <v>18</v>
      </c>
      <c r="D13" s="177">
        <v>23</v>
      </c>
      <c r="E13" s="177">
        <v>22</v>
      </c>
      <c r="F13" s="177">
        <v>31</v>
      </c>
      <c r="G13" s="177">
        <v>22</v>
      </c>
      <c r="H13" s="177">
        <v>23</v>
      </c>
      <c r="I13" s="177">
        <v>21</v>
      </c>
      <c r="J13" s="177">
        <v>27</v>
      </c>
      <c r="K13" s="177">
        <v>29</v>
      </c>
      <c r="L13" s="177">
        <v>27</v>
      </c>
      <c r="M13" s="177">
        <v>17</v>
      </c>
      <c r="N13" s="177">
        <v>15</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71"/>
      <c r="AR13" s="62">
        <v>394</v>
      </c>
      <c r="AS13" s="172">
        <f t="shared" si="0"/>
        <v>834</v>
      </c>
    </row>
    <row r="14" spans="1:45" x14ac:dyDescent="0.25">
      <c r="B14" s="90">
        <f t="shared" si="1"/>
        <v>2014</v>
      </c>
      <c r="C14" s="176">
        <v>20</v>
      </c>
      <c r="D14" s="177">
        <v>24</v>
      </c>
      <c r="E14" s="177">
        <v>24</v>
      </c>
      <c r="F14" s="177">
        <v>19</v>
      </c>
      <c r="G14" s="177">
        <v>17</v>
      </c>
      <c r="H14" s="177">
        <v>20</v>
      </c>
      <c r="I14" s="177">
        <v>9</v>
      </c>
      <c r="J14" s="177">
        <v>13</v>
      </c>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1"/>
      <c r="AQ14" s="71"/>
      <c r="AR14" s="62">
        <v>620</v>
      </c>
      <c r="AS14" s="172">
        <f t="shared" si="0"/>
        <v>836</v>
      </c>
    </row>
    <row r="15" spans="1:45" x14ac:dyDescent="0.25">
      <c r="B15" s="91">
        <f t="shared" si="1"/>
        <v>2015</v>
      </c>
      <c r="C15" s="178">
        <v>14</v>
      </c>
      <c r="D15" s="179">
        <v>14</v>
      </c>
      <c r="E15" s="179">
        <v>8</v>
      </c>
      <c r="F15" s="179">
        <v>3</v>
      </c>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Q15" s="71"/>
      <c r="AR15" s="165">
        <v>711</v>
      </c>
      <c r="AS15" s="173">
        <f t="shared" si="0"/>
        <v>761</v>
      </c>
    </row>
    <row r="16" spans="1:45" x14ac:dyDescent="0.25">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5" x14ac:dyDescent="0.25">
      <c r="B17" s="92" t="s">
        <v>12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166" t="s">
        <v>183</v>
      </c>
    </row>
    <row r="18" spans="1:45" x14ac:dyDescent="0.25">
      <c r="A18" s="93"/>
      <c r="B18" s="81" t="s">
        <v>136</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c r="AE18" s="167"/>
      <c r="AF18" s="167"/>
      <c r="AG18" s="167"/>
      <c r="AH18" s="167"/>
      <c r="AI18" s="167"/>
      <c r="AJ18" s="167"/>
      <c r="AK18" s="167"/>
      <c r="AL18" s="167"/>
      <c r="AM18" s="167"/>
      <c r="AN18" s="167"/>
      <c r="AO18" s="167"/>
      <c r="AP18" s="167"/>
      <c r="AQ18" s="167"/>
      <c r="AR18" s="71"/>
      <c r="AS18" s="93"/>
    </row>
    <row r="19" spans="1:45" x14ac:dyDescent="0.25">
      <c r="A19" s="93"/>
      <c r="B19" s="81" t="s">
        <v>128</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8"/>
      <c r="AE19" s="167"/>
      <c r="AF19" s="167"/>
      <c r="AG19" s="167"/>
      <c r="AH19" s="167"/>
      <c r="AI19" s="167"/>
      <c r="AJ19" s="167"/>
      <c r="AK19" s="167"/>
      <c r="AL19" s="167"/>
      <c r="AM19" s="167"/>
      <c r="AN19" s="167"/>
      <c r="AO19" s="167"/>
      <c r="AP19" s="167"/>
      <c r="AQ19" s="167"/>
      <c r="AR19" s="71"/>
      <c r="AS19" s="93"/>
    </row>
    <row r="20" spans="1:45" x14ac:dyDescent="0.25">
      <c r="A20" s="93"/>
      <c r="B20" s="81" t="s">
        <v>129</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67"/>
      <c r="AF20" s="167"/>
      <c r="AG20" s="167"/>
      <c r="AH20" s="167"/>
      <c r="AI20" s="167"/>
      <c r="AJ20" s="167"/>
      <c r="AK20" s="167"/>
      <c r="AL20" s="167"/>
      <c r="AM20" s="167"/>
      <c r="AN20" s="167"/>
      <c r="AO20" s="167"/>
      <c r="AP20" s="167"/>
      <c r="AQ20" s="167"/>
      <c r="AR20" s="71"/>
      <c r="AS20" s="93"/>
    </row>
    <row r="21" spans="1:45" x14ac:dyDescent="0.25">
      <c r="A21" s="93"/>
      <c r="B21" s="81" t="s">
        <v>130</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71"/>
      <c r="AS21" s="93"/>
    </row>
    <row r="22" spans="1:45" x14ac:dyDescent="0.25">
      <c r="A22" s="93"/>
      <c r="B22" s="155" t="s">
        <v>183</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71"/>
      <c r="AS22" s="93"/>
    </row>
    <row r="23" spans="1:45"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5" x14ac:dyDescent="0.2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5" x14ac:dyDescent="0.25">
      <c r="B25" s="83"/>
      <c r="C25" s="270" t="s">
        <v>137</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c r="AQ25" s="71"/>
      <c r="AR25" s="71"/>
    </row>
    <row r="26" spans="1:45" x14ac:dyDescent="0.25">
      <c r="B26" s="84" t="s">
        <v>0</v>
      </c>
      <c r="C26" s="74" t="s">
        <v>88</v>
      </c>
      <c r="D26" s="169" t="s">
        <v>89</v>
      </c>
      <c r="E26" s="169" t="s">
        <v>90</v>
      </c>
      <c r="F26" s="169" t="s">
        <v>91</v>
      </c>
      <c r="G26" s="169" t="s">
        <v>92</v>
      </c>
      <c r="H26" s="169" t="s">
        <v>93</v>
      </c>
      <c r="I26" s="169" t="s">
        <v>94</v>
      </c>
      <c r="J26" s="169" t="s">
        <v>95</v>
      </c>
      <c r="K26" s="169" t="s">
        <v>96</v>
      </c>
      <c r="L26" s="169" t="s">
        <v>97</v>
      </c>
      <c r="M26" s="169" t="s">
        <v>98</v>
      </c>
      <c r="N26" s="169" t="s">
        <v>99</v>
      </c>
      <c r="O26" s="169" t="s">
        <v>100</v>
      </c>
      <c r="P26" s="169" t="s">
        <v>101</v>
      </c>
      <c r="Q26" s="169" t="s">
        <v>102</v>
      </c>
      <c r="R26" s="169" t="s">
        <v>103</v>
      </c>
      <c r="S26" s="169" t="s">
        <v>104</v>
      </c>
      <c r="T26" s="169" t="s">
        <v>105</v>
      </c>
      <c r="U26" s="169" t="s">
        <v>106</v>
      </c>
      <c r="V26" s="169" t="s">
        <v>107</v>
      </c>
      <c r="W26" s="169" t="s">
        <v>108</v>
      </c>
      <c r="X26" s="169" t="s">
        <v>109</v>
      </c>
      <c r="Y26" s="169" t="s">
        <v>110</v>
      </c>
      <c r="Z26" s="169" t="s">
        <v>111</v>
      </c>
      <c r="AA26" s="169" t="s">
        <v>112</v>
      </c>
      <c r="AB26" s="169" t="s">
        <v>113</v>
      </c>
      <c r="AC26" s="169" t="s">
        <v>114</v>
      </c>
      <c r="AD26" s="169" t="s">
        <v>115</v>
      </c>
      <c r="AE26" s="169" t="s">
        <v>116</v>
      </c>
      <c r="AF26" s="169" t="s">
        <v>117</v>
      </c>
      <c r="AG26" s="169" t="s">
        <v>118</v>
      </c>
      <c r="AH26" s="169" t="s">
        <v>119</v>
      </c>
      <c r="AI26" s="169" t="s">
        <v>120</v>
      </c>
      <c r="AJ26" s="169" t="s">
        <v>121</v>
      </c>
      <c r="AK26" s="169" t="s">
        <v>122</v>
      </c>
      <c r="AL26" s="169" t="s">
        <v>123</v>
      </c>
      <c r="AM26" s="169" t="s">
        <v>124</v>
      </c>
      <c r="AN26" s="169" t="s">
        <v>125</v>
      </c>
      <c r="AO26" s="169" t="s">
        <v>126</v>
      </c>
      <c r="AP26" s="170" t="s">
        <v>127</v>
      </c>
      <c r="AQ26" s="71"/>
      <c r="AR26" s="71"/>
    </row>
    <row r="27" spans="1:45" x14ac:dyDescent="0.25">
      <c r="B27" s="94">
        <v>2006</v>
      </c>
      <c r="C27" s="156">
        <v>1</v>
      </c>
      <c r="D27" s="174">
        <v>0</v>
      </c>
      <c r="E27" s="174">
        <v>3</v>
      </c>
      <c r="F27" s="174">
        <v>5</v>
      </c>
      <c r="G27" s="174">
        <v>10</v>
      </c>
      <c r="H27" s="174">
        <v>15</v>
      </c>
      <c r="I27" s="174">
        <v>17</v>
      </c>
      <c r="J27" s="174">
        <v>28</v>
      </c>
      <c r="K27" s="174">
        <v>31</v>
      </c>
      <c r="L27" s="174">
        <v>24</v>
      </c>
      <c r="M27" s="174">
        <v>29</v>
      </c>
      <c r="N27" s="174">
        <v>16</v>
      </c>
      <c r="O27" s="174">
        <v>29</v>
      </c>
      <c r="P27" s="174">
        <v>35</v>
      </c>
      <c r="Q27" s="174">
        <v>31</v>
      </c>
      <c r="R27" s="174">
        <v>27</v>
      </c>
      <c r="S27" s="174">
        <v>13</v>
      </c>
      <c r="T27" s="174">
        <v>17</v>
      </c>
      <c r="U27" s="174">
        <v>15</v>
      </c>
      <c r="V27" s="174">
        <v>18</v>
      </c>
      <c r="W27" s="174">
        <v>13</v>
      </c>
      <c r="X27" s="174">
        <v>9</v>
      </c>
      <c r="Y27" s="174">
        <v>11</v>
      </c>
      <c r="Z27" s="174">
        <v>13</v>
      </c>
      <c r="AA27" s="174">
        <v>5</v>
      </c>
      <c r="AB27" s="174">
        <v>5</v>
      </c>
      <c r="AC27" s="174">
        <v>6</v>
      </c>
      <c r="AD27" s="174">
        <v>9</v>
      </c>
      <c r="AE27" s="174">
        <v>2</v>
      </c>
      <c r="AF27" s="174">
        <v>3</v>
      </c>
      <c r="AG27" s="174">
        <v>5</v>
      </c>
      <c r="AH27" s="174">
        <v>3</v>
      </c>
      <c r="AI27" s="174">
        <v>1</v>
      </c>
      <c r="AJ27" s="174">
        <v>4</v>
      </c>
      <c r="AK27" s="174">
        <v>4</v>
      </c>
      <c r="AL27" s="174">
        <v>5</v>
      </c>
      <c r="AM27" s="174">
        <v>2</v>
      </c>
      <c r="AN27" s="174">
        <v>5</v>
      </c>
      <c r="AO27" s="174">
        <v>4</v>
      </c>
      <c r="AP27" s="175">
        <v>2</v>
      </c>
      <c r="AQ27" s="71"/>
      <c r="AR27" s="71"/>
    </row>
    <row r="28" spans="1:45" x14ac:dyDescent="0.25">
      <c r="B28" s="78">
        <f>B27+1</f>
        <v>2007</v>
      </c>
      <c r="C28" s="176">
        <v>2</v>
      </c>
      <c r="D28" s="177">
        <v>1</v>
      </c>
      <c r="E28" s="177">
        <v>5</v>
      </c>
      <c r="F28" s="177">
        <v>3</v>
      </c>
      <c r="G28" s="177">
        <v>12</v>
      </c>
      <c r="H28" s="177">
        <v>12</v>
      </c>
      <c r="I28" s="177">
        <v>26</v>
      </c>
      <c r="J28" s="177">
        <v>39</v>
      </c>
      <c r="K28" s="177">
        <v>30</v>
      </c>
      <c r="L28" s="177">
        <v>36</v>
      </c>
      <c r="M28" s="177">
        <v>30</v>
      </c>
      <c r="N28" s="177">
        <v>29</v>
      </c>
      <c r="O28" s="177">
        <v>13</v>
      </c>
      <c r="P28" s="177">
        <v>26</v>
      </c>
      <c r="Q28" s="177">
        <v>17</v>
      </c>
      <c r="R28" s="177">
        <v>14</v>
      </c>
      <c r="S28" s="177">
        <v>16</v>
      </c>
      <c r="T28" s="177">
        <v>14</v>
      </c>
      <c r="U28" s="177">
        <v>13</v>
      </c>
      <c r="V28" s="177">
        <v>8</v>
      </c>
      <c r="W28" s="177">
        <v>10</v>
      </c>
      <c r="X28" s="177">
        <v>11</v>
      </c>
      <c r="Y28" s="177">
        <v>4</v>
      </c>
      <c r="Z28" s="177">
        <v>3</v>
      </c>
      <c r="AA28" s="177">
        <v>7</v>
      </c>
      <c r="AB28" s="177">
        <v>4</v>
      </c>
      <c r="AC28" s="177">
        <v>5</v>
      </c>
      <c r="AD28" s="177">
        <v>3</v>
      </c>
      <c r="AE28" s="177">
        <v>5</v>
      </c>
      <c r="AF28" s="177">
        <v>0</v>
      </c>
      <c r="AG28" s="177">
        <v>1</v>
      </c>
      <c r="AH28" s="177">
        <v>3</v>
      </c>
      <c r="AI28" s="177">
        <v>2</v>
      </c>
      <c r="AJ28" s="177">
        <v>7</v>
      </c>
      <c r="AK28" s="177">
        <v>5</v>
      </c>
      <c r="AL28" s="177">
        <v>1</v>
      </c>
      <c r="AM28" s="160"/>
      <c r="AN28" s="160"/>
      <c r="AO28" s="160"/>
      <c r="AP28" s="161"/>
      <c r="AQ28" s="71"/>
      <c r="AR28" s="71"/>
    </row>
    <row r="29" spans="1:45" x14ac:dyDescent="0.25">
      <c r="B29" s="78">
        <f t="shared" ref="B29:B36" si="2">B28+1</f>
        <v>2008</v>
      </c>
      <c r="C29" s="176">
        <v>5</v>
      </c>
      <c r="D29" s="177">
        <v>5</v>
      </c>
      <c r="E29" s="177">
        <v>8</v>
      </c>
      <c r="F29" s="177">
        <v>4</v>
      </c>
      <c r="G29" s="177">
        <v>15</v>
      </c>
      <c r="H29" s="177">
        <v>19</v>
      </c>
      <c r="I29" s="177">
        <v>34</v>
      </c>
      <c r="J29" s="177">
        <v>33</v>
      </c>
      <c r="K29" s="177">
        <v>40</v>
      </c>
      <c r="L29" s="177">
        <v>27</v>
      </c>
      <c r="M29" s="177">
        <v>18</v>
      </c>
      <c r="N29" s="177">
        <v>36</v>
      </c>
      <c r="O29" s="177">
        <v>26</v>
      </c>
      <c r="P29" s="177">
        <v>23</v>
      </c>
      <c r="Q29" s="177">
        <v>26</v>
      </c>
      <c r="R29" s="177">
        <v>18</v>
      </c>
      <c r="S29" s="177">
        <v>26</v>
      </c>
      <c r="T29" s="177">
        <v>12</v>
      </c>
      <c r="U29" s="177">
        <v>7</v>
      </c>
      <c r="V29" s="177">
        <v>5</v>
      </c>
      <c r="W29" s="177">
        <v>10</v>
      </c>
      <c r="X29" s="177">
        <v>9</v>
      </c>
      <c r="Y29" s="177">
        <v>4</v>
      </c>
      <c r="Z29" s="177">
        <v>6</v>
      </c>
      <c r="AA29" s="177">
        <v>6</v>
      </c>
      <c r="AB29" s="177">
        <v>2</v>
      </c>
      <c r="AC29" s="177">
        <v>7</v>
      </c>
      <c r="AD29" s="177">
        <v>2</v>
      </c>
      <c r="AE29" s="177">
        <v>8</v>
      </c>
      <c r="AF29" s="177">
        <v>6</v>
      </c>
      <c r="AG29" s="177">
        <v>1</v>
      </c>
      <c r="AH29" s="177">
        <v>2</v>
      </c>
      <c r="AI29" s="160"/>
      <c r="AJ29" s="160"/>
      <c r="AK29" s="160"/>
      <c r="AL29" s="160"/>
      <c r="AM29" s="160"/>
      <c r="AN29" s="160"/>
      <c r="AO29" s="160"/>
      <c r="AP29" s="161"/>
      <c r="AQ29" s="71"/>
      <c r="AR29" s="71"/>
    </row>
    <row r="30" spans="1:45" x14ac:dyDescent="0.25">
      <c r="B30" s="78">
        <f t="shared" si="2"/>
        <v>2009</v>
      </c>
      <c r="C30" s="176">
        <v>0</v>
      </c>
      <c r="D30" s="177">
        <v>5</v>
      </c>
      <c r="E30" s="177">
        <v>6</v>
      </c>
      <c r="F30" s="177">
        <v>8</v>
      </c>
      <c r="G30" s="177">
        <v>19</v>
      </c>
      <c r="H30" s="177">
        <v>29</v>
      </c>
      <c r="I30" s="177">
        <v>17</v>
      </c>
      <c r="J30" s="177">
        <v>19</v>
      </c>
      <c r="K30" s="177">
        <v>22</v>
      </c>
      <c r="L30" s="177">
        <v>21</v>
      </c>
      <c r="M30" s="177">
        <v>20</v>
      </c>
      <c r="N30" s="177">
        <v>27</v>
      </c>
      <c r="O30" s="177">
        <v>24</v>
      </c>
      <c r="P30" s="177">
        <v>15</v>
      </c>
      <c r="Q30" s="177">
        <v>16</v>
      </c>
      <c r="R30" s="177">
        <v>20</v>
      </c>
      <c r="S30" s="177">
        <v>7</v>
      </c>
      <c r="T30" s="177">
        <v>12</v>
      </c>
      <c r="U30" s="177">
        <v>11</v>
      </c>
      <c r="V30" s="177">
        <v>7</v>
      </c>
      <c r="W30" s="177">
        <v>7</v>
      </c>
      <c r="X30" s="177">
        <v>6</v>
      </c>
      <c r="Y30" s="177">
        <v>10</v>
      </c>
      <c r="Z30" s="177">
        <v>9</v>
      </c>
      <c r="AA30" s="177">
        <v>5</v>
      </c>
      <c r="AB30" s="177">
        <v>12</v>
      </c>
      <c r="AC30" s="177">
        <v>2</v>
      </c>
      <c r="AD30" s="177">
        <v>3</v>
      </c>
      <c r="AE30" s="160"/>
      <c r="AF30" s="160"/>
      <c r="AG30" s="160"/>
      <c r="AH30" s="160"/>
      <c r="AI30" s="160"/>
      <c r="AJ30" s="160"/>
      <c r="AK30" s="160"/>
      <c r="AL30" s="160"/>
      <c r="AM30" s="160"/>
      <c r="AN30" s="160"/>
      <c r="AO30" s="160"/>
      <c r="AP30" s="161"/>
      <c r="AQ30" s="71"/>
      <c r="AR30" s="71"/>
    </row>
    <row r="31" spans="1:45" x14ac:dyDescent="0.25">
      <c r="B31" s="78">
        <f t="shared" si="2"/>
        <v>2010</v>
      </c>
      <c r="C31" s="176">
        <v>2</v>
      </c>
      <c r="D31" s="177">
        <v>0</v>
      </c>
      <c r="E31" s="177">
        <v>4</v>
      </c>
      <c r="F31" s="177">
        <v>11</v>
      </c>
      <c r="G31" s="177">
        <v>17</v>
      </c>
      <c r="H31" s="177">
        <v>24</v>
      </c>
      <c r="I31" s="177">
        <v>20</v>
      </c>
      <c r="J31" s="177">
        <v>24</v>
      </c>
      <c r="K31" s="177">
        <v>40</v>
      </c>
      <c r="L31" s="177">
        <v>34</v>
      </c>
      <c r="M31" s="177">
        <v>31</v>
      </c>
      <c r="N31" s="177">
        <v>35</v>
      </c>
      <c r="O31" s="177">
        <v>28</v>
      </c>
      <c r="P31" s="177">
        <v>20</v>
      </c>
      <c r="Q31" s="177">
        <v>16</v>
      </c>
      <c r="R31" s="177">
        <v>18</v>
      </c>
      <c r="S31" s="177">
        <v>15</v>
      </c>
      <c r="T31" s="177">
        <v>13</v>
      </c>
      <c r="U31" s="177">
        <v>8</v>
      </c>
      <c r="V31" s="177">
        <v>3</v>
      </c>
      <c r="W31" s="177">
        <v>7</v>
      </c>
      <c r="X31" s="177">
        <v>8</v>
      </c>
      <c r="Y31" s="177">
        <v>3</v>
      </c>
      <c r="Z31" s="177">
        <v>3</v>
      </c>
      <c r="AA31" s="160"/>
      <c r="AB31" s="160"/>
      <c r="AC31" s="160"/>
      <c r="AD31" s="160"/>
      <c r="AE31" s="160"/>
      <c r="AF31" s="160"/>
      <c r="AG31" s="160"/>
      <c r="AH31" s="160"/>
      <c r="AI31" s="160"/>
      <c r="AJ31" s="160"/>
      <c r="AK31" s="160"/>
      <c r="AL31" s="160"/>
      <c r="AM31" s="160"/>
      <c r="AN31" s="160"/>
      <c r="AO31" s="160"/>
      <c r="AP31" s="161"/>
      <c r="AQ31" s="71"/>
      <c r="AR31" s="71"/>
    </row>
    <row r="32" spans="1:45" x14ac:dyDescent="0.25">
      <c r="B32" s="78">
        <f t="shared" si="2"/>
        <v>2011</v>
      </c>
      <c r="C32" s="176">
        <v>0</v>
      </c>
      <c r="D32" s="177">
        <v>2</v>
      </c>
      <c r="E32" s="177">
        <v>4</v>
      </c>
      <c r="F32" s="177">
        <v>8</v>
      </c>
      <c r="G32" s="177">
        <v>20</v>
      </c>
      <c r="H32" s="177">
        <v>30</v>
      </c>
      <c r="I32" s="177">
        <v>27</v>
      </c>
      <c r="J32" s="177">
        <v>24</v>
      </c>
      <c r="K32" s="177">
        <v>27</v>
      </c>
      <c r="L32" s="177">
        <v>29</v>
      </c>
      <c r="M32" s="177">
        <v>33</v>
      </c>
      <c r="N32" s="177">
        <v>31</v>
      </c>
      <c r="O32" s="177">
        <v>22</v>
      </c>
      <c r="P32" s="177">
        <v>15</v>
      </c>
      <c r="Q32" s="177">
        <v>37</v>
      </c>
      <c r="R32" s="177">
        <v>20</v>
      </c>
      <c r="S32" s="177">
        <v>24</v>
      </c>
      <c r="T32" s="177">
        <v>8</v>
      </c>
      <c r="U32" s="177">
        <v>8</v>
      </c>
      <c r="V32" s="177">
        <v>3</v>
      </c>
      <c r="W32" s="160"/>
      <c r="X32" s="160"/>
      <c r="Y32" s="160"/>
      <c r="Z32" s="160"/>
      <c r="AA32" s="160"/>
      <c r="AB32" s="160"/>
      <c r="AC32" s="160"/>
      <c r="AD32" s="160"/>
      <c r="AE32" s="160"/>
      <c r="AF32" s="160"/>
      <c r="AG32" s="160"/>
      <c r="AH32" s="160"/>
      <c r="AI32" s="160"/>
      <c r="AJ32" s="160"/>
      <c r="AK32" s="160"/>
      <c r="AL32" s="160"/>
      <c r="AM32" s="160"/>
      <c r="AN32" s="160"/>
      <c r="AO32" s="160"/>
      <c r="AP32" s="161"/>
      <c r="AQ32" s="71"/>
      <c r="AR32" s="71"/>
    </row>
    <row r="33" spans="1:45" x14ac:dyDescent="0.25">
      <c r="B33" s="78">
        <f t="shared" si="2"/>
        <v>2012</v>
      </c>
      <c r="C33" s="176">
        <v>2</v>
      </c>
      <c r="D33" s="177">
        <v>3</v>
      </c>
      <c r="E33" s="177">
        <v>4</v>
      </c>
      <c r="F33" s="177">
        <v>5</v>
      </c>
      <c r="G33" s="177">
        <v>17</v>
      </c>
      <c r="H33" s="177">
        <v>15</v>
      </c>
      <c r="I33" s="177">
        <v>21</v>
      </c>
      <c r="J33" s="177">
        <v>24</v>
      </c>
      <c r="K33" s="177">
        <v>29</v>
      </c>
      <c r="L33" s="177">
        <v>20</v>
      </c>
      <c r="M33" s="177">
        <v>34</v>
      </c>
      <c r="N33" s="177">
        <v>30</v>
      </c>
      <c r="O33" s="177">
        <v>30</v>
      </c>
      <c r="P33" s="177">
        <v>20</v>
      </c>
      <c r="Q33" s="177">
        <v>9</v>
      </c>
      <c r="R33" s="177">
        <v>11</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71"/>
      <c r="AR33" s="71"/>
    </row>
    <row r="34" spans="1:45" x14ac:dyDescent="0.25">
      <c r="B34" s="78">
        <f t="shared" si="2"/>
        <v>2013</v>
      </c>
      <c r="C34" s="176">
        <v>2</v>
      </c>
      <c r="D34" s="177">
        <v>3</v>
      </c>
      <c r="E34" s="177">
        <v>7</v>
      </c>
      <c r="F34" s="177">
        <v>11</v>
      </c>
      <c r="G34" s="177">
        <v>11</v>
      </c>
      <c r="H34" s="177">
        <v>11</v>
      </c>
      <c r="I34" s="177">
        <v>26</v>
      </c>
      <c r="J34" s="177">
        <v>30</v>
      </c>
      <c r="K34" s="177">
        <v>26</v>
      </c>
      <c r="L34" s="177">
        <v>22</v>
      </c>
      <c r="M34" s="177">
        <v>10</v>
      </c>
      <c r="N34" s="177">
        <v>6</v>
      </c>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71"/>
      <c r="AR34" s="71"/>
    </row>
    <row r="35" spans="1:45" x14ac:dyDescent="0.25">
      <c r="B35" s="78">
        <f t="shared" si="2"/>
        <v>2014</v>
      </c>
      <c r="C35" s="176">
        <v>0</v>
      </c>
      <c r="D35" s="177">
        <v>8</v>
      </c>
      <c r="E35" s="177">
        <v>6</v>
      </c>
      <c r="F35" s="177">
        <v>12</v>
      </c>
      <c r="G35" s="177">
        <v>10</v>
      </c>
      <c r="H35" s="177">
        <v>13</v>
      </c>
      <c r="I35" s="177">
        <v>13</v>
      </c>
      <c r="J35" s="177">
        <v>8</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1"/>
      <c r="AQ35" s="71"/>
      <c r="AR35" s="71"/>
    </row>
    <row r="36" spans="1:45" x14ac:dyDescent="0.25">
      <c r="B36" s="79">
        <f t="shared" si="2"/>
        <v>2015</v>
      </c>
      <c r="C36" s="178">
        <v>2</v>
      </c>
      <c r="D36" s="179">
        <v>5</v>
      </c>
      <c r="E36" s="179">
        <v>1</v>
      </c>
      <c r="F36" s="179">
        <v>3</v>
      </c>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c r="AQ36" s="71"/>
      <c r="AR36" s="71"/>
    </row>
    <row r="37" spans="1:45" x14ac:dyDescent="0.25">
      <c r="AR37" s="85"/>
    </row>
    <row r="38" spans="1:45" x14ac:dyDescent="0.25">
      <c r="B38" s="92" t="s">
        <v>12</v>
      </c>
      <c r="AR38" s="85"/>
    </row>
    <row r="39" spans="1:45" x14ac:dyDescent="0.25">
      <c r="B39" s="81" t="s">
        <v>136</v>
      </c>
      <c r="AR39" s="85"/>
    </row>
    <row r="40" spans="1:45" x14ac:dyDescent="0.25">
      <c r="B40" s="81" t="s">
        <v>132</v>
      </c>
      <c r="AR40" s="85"/>
    </row>
    <row r="41" spans="1:45" x14ac:dyDescent="0.25">
      <c r="B41" s="81" t="s">
        <v>129</v>
      </c>
      <c r="AR41" s="85"/>
    </row>
    <row r="42" spans="1:45" x14ac:dyDescent="0.25">
      <c r="B42" s="81" t="s">
        <v>130</v>
      </c>
      <c r="AR42" s="85"/>
    </row>
    <row r="43" spans="1:45" x14ac:dyDescent="0.25">
      <c r="A43" s="93"/>
      <c r="B43" s="155" t="s">
        <v>183</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85"/>
      <c r="AS43" s="93"/>
    </row>
    <row r="44" spans="1:45" x14ac:dyDescent="0.25">
      <c r="AR44" s="85"/>
    </row>
    <row r="45" spans="1:45" x14ac:dyDescent="0.25">
      <c r="AR45" s="85"/>
    </row>
    <row r="46" spans="1:45" x14ac:dyDescent="0.25">
      <c r="B46" s="83"/>
      <c r="C46" s="267" t="s">
        <v>138</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9"/>
      <c r="AR46" s="85"/>
    </row>
    <row r="47" spans="1:45" x14ac:dyDescent="0.25">
      <c r="B47" s="84" t="s">
        <v>0</v>
      </c>
      <c r="C47" s="84" t="s">
        <v>88</v>
      </c>
      <c r="D47" s="73" t="s">
        <v>89</v>
      </c>
      <c r="E47" s="73" t="s">
        <v>90</v>
      </c>
      <c r="F47" s="73" t="s">
        <v>91</v>
      </c>
      <c r="G47" s="73" t="s">
        <v>92</v>
      </c>
      <c r="H47" s="73" t="s">
        <v>93</v>
      </c>
      <c r="I47" s="73" t="s">
        <v>94</v>
      </c>
      <c r="J47" s="73" t="s">
        <v>95</v>
      </c>
      <c r="K47" s="73" t="s">
        <v>96</v>
      </c>
      <c r="L47" s="73" t="s">
        <v>97</v>
      </c>
      <c r="M47" s="73" t="s">
        <v>98</v>
      </c>
      <c r="N47" s="73" t="s">
        <v>99</v>
      </c>
      <c r="O47" s="73" t="s">
        <v>100</v>
      </c>
      <c r="P47" s="73" t="s">
        <v>101</v>
      </c>
      <c r="Q47" s="73" t="s">
        <v>102</v>
      </c>
      <c r="R47" s="73" t="s">
        <v>103</v>
      </c>
      <c r="S47" s="73" t="s">
        <v>104</v>
      </c>
      <c r="T47" s="73" t="s">
        <v>105</v>
      </c>
      <c r="U47" s="73" t="s">
        <v>106</v>
      </c>
      <c r="V47" s="73" t="s">
        <v>107</v>
      </c>
      <c r="W47" s="73" t="s">
        <v>108</v>
      </c>
      <c r="X47" s="73" t="s">
        <v>109</v>
      </c>
      <c r="Y47" s="73" t="s">
        <v>110</v>
      </c>
      <c r="Z47" s="73" t="s">
        <v>111</v>
      </c>
      <c r="AA47" s="73" t="s">
        <v>112</v>
      </c>
      <c r="AB47" s="73" t="s">
        <v>113</v>
      </c>
      <c r="AC47" s="73" t="s">
        <v>114</v>
      </c>
      <c r="AD47" s="73" t="s">
        <v>115</v>
      </c>
      <c r="AE47" s="73" t="s">
        <v>116</v>
      </c>
      <c r="AF47" s="73" t="s">
        <v>117</v>
      </c>
      <c r="AG47" s="73" t="s">
        <v>118</v>
      </c>
      <c r="AH47" s="73" t="s">
        <v>119</v>
      </c>
      <c r="AI47" s="73" t="s">
        <v>120</v>
      </c>
      <c r="AJ47" s="73" t="s">
        <v>121</v>
      </c>
      <c r="AK47" s="73" t="s">
        <v>122</v>
      </c>
      <c r="AL47" s="73" t="s">
        <v>123</v>
      </c>
      <c r="AM47" s="73" t="s">
        <v>124</v>
      </c>
      <c r="AN47" s="73" t="s">
        <v>125</v>
      </c>
      <c r="AO47" s="73" t="s">
        <v>126</v>
      </c>
      <c r="AP47" s="75" t="s">
        <v>127</v>
      </c>
    </row>
    <row r="48" spans="1:45" x14ac:dyDescent="0.25">
      <c r="B48" s="94">
        <v>2006</v>
      </c>
      <c r="C48" s="96">
        <f>C6+C27</f>
        <v>11</v>
      </c>
      <c r="D48" s="97">
        <f t="shared" ref="D48:AP48" si="3">D6+D27</f>
        <v>8</v>
      </c>
      <c r="E48" s="97">
        <f t="shared" si="3"/>
        <v>12</v>
      </c>
      <c r="F48" s="97">
        <f t="shared" si="3"/>
        <v>15</v>
      </c>
      <c r="G48" s="97">
        <f t="shared" si="3"/>
        <v>20</v>
      </c>
      <c r="H48" s="97">
        <f t="shared" si="3"/>
        <v>45</v>
      </c>
      <c r="I48" s="97">
        <f t="shared" si="3"/>
        <v>36</v>
      </c>
      <c r="J48" s="97">
        <f t="shared" si="3"/>
        <v>54</v>
      </c>
      <c r="K48" s="97">
        <f t="shared" si="3"/>
        <v>55</v>
      </c>
      <c r="L48" s="97">
        <f t="shared" si="3"/>
        <v>79</v>
      </c>
      <c r="M48" s="97">
        <f t="shared" si="3"/>
        <v>40</v>
      </c>
      <c r="N48" s="97">
        <f t="shared" si="3"/>
        <v>26</v>
      </c>
      <c r="O48" s="97">
        <f t="shared" si="3"/>
        <v>40</v>
      </c>
      <c r="P48" s="97">
        <f t="shared" si="3"/>
        <v>43</v>
      </c>
      <c r="Q48" s="97">
        <f t="shared" si="3"/>
        <v>40</v>
      </c>
      <c r="R48" s="97">
        <f t="shared" si="3"/>
        <v>34</v>
      </c>
      <c r="S48" s="97">
        <f t="shared" si="3"/>
        <v>21</v>
      </c>
      <c r="T48" s="97">
        <f t="shared" si="3"/>
        <v>24</v>
      </c>
      <c r="U48" s="97">
        <f t="shared" si="3"/>
        <v>16</v>
      </c>
      <c r="V48" s="97">
        <f t="shared" si="3"/>
        <v>26</v>
      </c>
      <c r="W48" s="97">
        <f t="shared" si="3"/>
        <v>16</v>
      </c>
      <c r="X48" s="97">
        <f t="shared" si="3"/>
        <v>11</v>
      </c>
      <c r="Y48" s="97">
        <f t="shared" si="3"/>
        <v>16</v>
      </c>
      <c r="Z48" s="97">
        <f t="shared" si="3"/>
        <v>17</v>
      </c>
      <c r="AA48" s="97">
        <f t="shared" si="3"/>
        <v>9</v>
      </c>
      <c r="AB48" s="97">
        <f t="shared" si="3"/>
        <v>6</v>
      </c>
      <c r="AC48" s="97">
        <f t="shared" si="3"/>
        <v>7</v>
      </c>
      <c r="AD48" s="97">
        <f t="shared" si="3"/>
        <v>12</v>
      </c>
      <c r="AE48" s="97">
        <f t="shared" si="3"/>
        <v>5</v>
      </c>
      <c r="AF48" s="97">
        <f t="shared" si="3"/>
        <v>3</v>
      </c>
      <c r="AG48" s="97">
        <f t="shared" si="3"/>
        <v>5</v>
      </c>
      <c r="AH48" s="97">
        <f t="shared" si="3"/>
        <v>3</v>
      </c>
      <c r="AI48" s="97">
        <f t="shared" si="3"/>
        <v>2</v>
      </c>
      <c r="AJ48" s="97">
        <f t="shared" si="3"/>
        <v>4</v>
      </c>
      <c r="AK48" s="97">
        <f t="shared" si="3"/>
        <v>4</v>
      </c>
      <c r="AL48" s="97">
        <f t="shared" si="3"/>
        <v>5</v>
      </c>
      <c r="AM48" s="97">
        <f t="shared" si="3"/>
        <v>3</v>
      </c>
      <c r="AN48" s="97">
        <f t="shared" si="3"/>
        <v>5</v>
      </c>
      <c r="AO48" s="97">
        <f t="shared" si="3"/>
        <v>4</v>
      </c>
      <c r="AP48" s="98">
        <f t="shared" si="3"/>
        <v>2</v>
      </c>
    </row>
    <row r="49" spans="2:44" x14ac:dyDescent="0.25">
      <c r="B49" s="78">
        <f>B48+1</f>
        <v>2007</v>
      </c>
      <c r="C49" s="96">
        <f t="shared" ref="C49:AL57" si="4">C7+C28</f>
        <v>23</v>
      </c>
      <c r="D49" s="97">
        <f t="shared" si="4"/>
        <v>12</v>
      </c>
      <c r="E49" s="97">
        <f t="shared" si="4"/>
        <v>18</v>
      </c>
      <c r="F49" s="97">
        <f t="shared" si="4"/>
        <v>20</v>
      </c>
      <c r="G49" s="97">
        <f t="shared" si="4"/>
        <v>36</v>
      </c>
      <c r="H49" s="97">
        <f t="shared" si="4"/>
        <v>58</v>
      </c>
      <c r="I49" s="97">
        <f t="shared" si="4"/>
        <v>58</v>
      </c>
      <c r="J49" s="97">
        <f t="shared" si="4"/>
        <v>66</v>
      </c>
      <c r="K49" s="97">
        <f t="shared" si="4"/>
        <v>49</v>
      </c>
      <c r="L49" s="97">
        <f t="shared" si="4"/>
        <v>49</v>
      </c>
      <c r="M49" s="97">
        <f t="shared" si="4"/>
        <v>42</v>
      </c>
      <c r="N49" s="97">
        <f t="shared" si="4"/>
        <v>35</v>
      </c>
      <c r="O49" s="97">
        <f t="shared" si="4"/>
        <v>21</v>
      </c>
      <c r="P49" s="97">
        <f t="shared" si="4"/>
        <v>34</v>
      </c>
      <c r="Q49" s="97">
        <f t="shared" si="4"/>
        <v>27</v>
      </c>
      <c r="R49" s="97">
        <f t="shared" si="4"/>
        <v>20</v>
      </c>
      <c r="S49" s="97">
        <f t="shared" si="4"/>
        <v>19</v>
      </c>
      <c r="T49" s="97">
        <f t="shared" si="4"/>
        <v>19</v>
      </c>
      <c r="U49" s="97">
        <f t="shared" si="4"/>
        <v>15</v>
      </c>
      <c r="V49" s="97">
        <f t="shared" si="4"/>
        <v>10</v>
      </c>
      <c r="W49" s="97">
        <f t="shared" si="4"/>
        <v>12</v>
      </c>
      <c r="X49" s="97">
        <f t="shared" si="4"/>
        <v>12</v>
      </c>
      <c r="Y49" s="97">
        <f t="shared" si="4"/>
        <v>4</v>
      </c>
      <c r="Z49" s="97">
        <f t="shared" si="4"/>
        <v>3</v>
      </c>
      <c r="AA49" s="97">
        <f t="shared" si="4"/>
        <v>9</v>
      </c>
      <c r="AB49" s="97">
        <f t="shared" si="4"/>
        <v>5</v>
      </c>
      <c r="AC49" s="97">
        <f t="shared" si="4"/>
        <v>6</v>
      </c>
      <c r="AD49" s="97">
        <f t="shared" si="4"/>
        <v>3</v>
      </c>
      <c r="AE49" s="97">
        <f t="shared" si="4"/>
        <v>7</v>
      </c>
      <c r="AF49" s="97">
        <f t="shared" si="4"/>
        <v>1</v>
      </c>
      <c r="AG49" s="97">
        <f t="shared" si="4"/>
        <v>1</v>
      </c>
      <c r="AH49" s="97">
        <f t="shared" si="4"/>
        <v>3</v>
      </c>
      <c r="AI49" s="97">
        <f t="shared" si="4"/>
        <v>2</v>
      </c>
      <c r="AJ49" s="97">
        <f t="shared" si="4"/>
        <v>7</v>
      </c>
      <c r="AK49" s="97">
        <f t="shared" si="4"/>
        <v>6</v>
      </c>
      <c r="AL49" s="97">
        <f t="shared" si="4"/>
        <v>1</v>
      </c>
      <c r="AM49" s="99"/>
      <c r="AN49" s="99"/>
      <c r="AO49" s="99"/>
      <c r="AP49" s="100"/>
    </row>
    <row r="50" spans="2:44" x14ac:dyDescent="0.25">
      <c r="B50" s="78">
        <f t="shared" ref="B50:B57" si="5">B49+1</f>
        <v>2008</v>
      </c>
      <c r="C50" s="96">
        <f t="shared" si="4"/>
        <v>19</v>
      </c>
      <c r="D50" s="97">
        <f t="shared" si="4"/>
        <v>26</v>
      </c>
      <c r="E50" s="97">
        <f t="shared" si="4"/>
        <v>30</v>
      </c>
      <c r="F50" s="97">
        <f t="shared" si="4"/>
        <v>30</v>
      </c>
      <c r="G50" s="97">
        <f t="shared" si="4"/>
        <v>46</v>
      </c>
      <c r="H50" s="97">
        <f t="shared" si="4"/>
        <v>39</v>
      </c>
      <c r="I50" s="97">
        <f t="shared" si="4"/>
        <v>60</v>
      </c>
      <c r="J50" s="97">
        <f t="shared" si="4"/>
        <v>53</v>
      </c>
      <c r="K50" s="97">
        <f t="shared" si="4"/>
        <v>61</v>
      </c>
      <c r="L50" s="97">
        <f t="shared" si="4"/>
        <v>41</v>
      </c>
      <c r="M50" s="97">
        <f t="shared" si="4"/>
        <v>31</v>
      </c>
      <c r="N50" s="97">
        <f t="shared" si="4"/>
        <v>44</v>
      </c>
      <c r="O50" s="97">
        <f t="shared" si="4"/>
        <v>29</v>
      </c>
      <c r="P50" s="97">
        <f t="shared" si="4"/>
        <v>32</v>
      </c>
      <c r="Q50" s="97">
        <f t="shared" si="4"/>
        <v>28</v>
      </c>
      <c r="R50" s="97">
        <f t="shared" si="4"/>
        <v>18</v>
      </c>
      <c r="S50" s="97">
        <f t="shared" si="4"/>
        <v>29</v>
      </c>
      <c r="T50" s="97">
        <f t="shared" si="4"/>
        <v>15</v>
      </c>
      <c r="U50" s="97">
        <f t="shared" si="4"/>
        <v>11</v>
      </c>
      <c r="V50" s="97">
        <f t="shared" si="4"/>
        <v>6</v>
      </c>
      <c r="W50" s="97">
        <f t="shared" si="4"/>
        <v>10</v>
      </c>
      <c r="X50" s="97">
        <f t="shared" si="4"/>
        <v>9</v>
      </c>
      <c r="Y50" s="97">
        <f t="shared" si="4"/>
        <v>5</v>
      </c>
      <c r="Z50" s="97">
        <f t="shared" si="4"/>
        <v>6</v>
      </c>
      <c r="AA50" s="97">
        <f t="shared" si="4"/>
        <v>6</v>
      </c>
      <c r="AB50" s="97">
        <f t="shared" si="4"/>
        <v>2</v>
      </c>
      <c r="AC50" s="97">
        <f t="shared" si="4"/>
        <v>9</v>
      </c>
      <c r="AD50" s="97">
        <f t="shared" si="4"/>
        <v>4</v>
      </c>
      <c r="AE50" s="97">
        <f t="shared" si="4"/>
        <v>8</v>
      </c>
      <c r="AF50" s="97">
        <f t="shared" si="4"/>
        <v>6</v>
      </c>
      <c r="AG50" s="97">
        <f t="shared" si="4"/>
        <v>1</v>
      </c>
      <c r="AH50" s="97">
        <f t="shared" si="4"/>
        <v>5</v>
      </c>
      <c r="AI50" s="99"/>
      <c r="AJ50" s="99"/>
      <c r="AK50" s="99"/>
      <c r="AL50" s="99"/>
      <c r="AM50" s="99"/>
      <c r="AN50" s="99"/>
      <c r="AO50" s="99"/>
      <c r="AP50" s="100"/>
    </row>
    <row r="51" spans="2:44" x14ac:dyDescent="0.25">
      <c r="B51" s="78">
        <f t="shared" si="5"/>
        <v>2009</v>
      </c>
      <c r="C51" s="96">
        <f t="shared" si="4"/>
        <v>26</v>
      </c>
      <c r="D51" s="97">
        <f t="shared" si="4"/>
        <v>18</v>
      </c>
      <c r="E51" s="97">
        <f t="shared" si="4"/>
        <v>27</v>
      </c>
      <c r="F51" s="97">
        <f t="shared" si="4"/>
        <v>34</v>
      </c>
      <c r="G51" s="97">
        <f t="shared" si="4"/>
        <v>43</v>
      </c>
      <c r="H51" s="97">
        <f t="shared" si="4"/>
        <v>48</v>
      </c>
      <c r="I51" s="97">
        <f t="shared" si="4"/>
        <v>40</v>
      </c>
      <c r="J51" s="97">
        <f t="shared" si="4"/>
        <v>34</v>
      </c>
      <c r="K51" s="97">
        <f t="shared" si="4"/>
        <v>30</v>
      </c>
      <c r="L51" s="97">
        <f t="shared" si="4"/>
        <v>34</v>
      </c>
      <c r="M51" s="97">
        <f t="shared" si="4"/>
        <v>35</v>
      </c>
      <c r="N51" s="97">
        <f t="shared" si="4"/>
        <v>39</v>
      </c>
      <c r="O51" s="97">
        <f t="shared" si="4"/>
        <v>32</v>
      </c>
      <c r="P51" s="97">
        <f t="shared" si="4"/>
        <v>19</v>
      </c>
      <c r="Q51" s="97">
        <f t="shared" si="4"/>
        <v>24</v>
      </c>
      <c r="R51" s="97">
        <f t="shared" si="4"/>
        <v>23</v>
      </c>
      <c r="S51" s="97">
        <f t="shared" si="4"/>
        <v>10</v>
      </c>
      <c r="T51" s="97">
        <f t="shared" si="4"/>
        <v>12</v>
      </c>
      <c r="U51" s="97">
        <f t="shared" si="4"/>
        <v>11</v>
      </c>
      <c r="V51" s="97">
        <f t="shared" si="4"/>
        <v>7</v>
      </c>
      <c r="W51" s="97">
        <f t="shared" si="4"/>
        <v>10</v>
      </c>
      <c r="X51" s="97">
        <f t="shared" si="4"/>
        <v>9</v>
      </c>
      <c r="Y51" s="97">
        <f t="shared" si="4"/>
        <v>12</v>
      </c>
      <c r="Z51" s="97">
        <f t="shared" si="4"/>
        <v>13</v>
      </c>
      <c r="AA51" s="97">
        <f t="shared" si="4"/>
        <v>8</v>
      </c>
      <c r="AB51" s="97">
        <f t="shared" si="4"/>
        <v>12</v>
      </c>
      <c r="AC51" s="97">
        <f t="shared" si="4"/>
        <v>3</v>
      </c>
      <c r="AD51" s="97">
        <f t="shared" si="4"/>
        <v>3</v>
      </c>
      <c r="AE51" s="99"/>
      <c r="AF51" s="99"/>
      <c r="AG51" s="99"/>
      <c r="AH51" s="99"/>
      <c r="AI51" s="99"/>
      <c r="AJ51" s="99"/>
      <c r="AK51" s="99"/>
      <c r="AL51" s="99"/>
      <c r="AM51" s="99"/>
      <c r="AN51" s="99"/>
      <c r="AO51" s="99"/>
      <c r="AP51" s="100"/>
    </row>
    <row r="52" spans="2:44" x14ac:dyDescent="0.25">
      <c r="B52" s="78">
        <f t="shared" si="5"/>
        <v>2010</v>
      </c>
      <c r="C52" s="96">
        <f t="shared" si="4"/>
        <v>26</v>
      </c>
      <c r="D52" s="97">
        <f t="shared" si="4"/>
        <v>24</v>
      </c>
      <c r="E52" s="97">
        <f t="shared" si="4"/>
        <v>30</v>
      </c>
      <c r="F52" s="97">
        <f t="shared" si="4"/>
        <v>54</v>
      </c>
      <c r="G52" s="97">
        <f t="shared" si="4"/>
        <v>38</v>
      </c>
      <c r="H52" s="97">
        <f t="shared" si="4"/>
        <v>59</v>
      </c>
      <c r="I52" s="97">
        <f t="shared" si="4"/>
        <v>33</v>
      </c>
      <c r="J52" s="97">
        <f t="shared" si="4"/>
        <v>50</v>
      </c>
      <c r="K52" s="97">
        <f t="shared" si="4"/>
        <v>55</v>
      </c>
      <c r="L52" s="97">
        <f t="shared" si="4"/>
        <v>50</v>
      </c>
      <c r="M52" s="97">
        <f t="shared" si="4"/>
        <v>46</v>
      </c>
      <c r="N52" s="97">
        <f t="shared" si="4"/>
        <v>42</v>
      </c>
      <c r="O52" s="97">
        <f t="shared" si="4"/>
        <v>34</v>
      </c>
      <c r="P52" s="97">
        <f t="shared" si="4"/>
        <v>22</v>
      </c>
      <c r="Q52" s="97">
        <f t="shared" si="4"/>
        <v>21</v>
      </c>
      <c r="R52" s="97">
        <f t="shared" si="4"/>
        <v>25</v>
      </c>
      <c r="S52" s="97">
        <f t="shared" si="4"/>
        <v>21</v>
      </c>
      <c r="T52" s="97">
        <f t="shared" si="4"/>
        <v>16</v>
      </c>
      <c r="U52" s="97">
        <f t="shared" si="4"/>
        <v>9</v>
      </c>
      <c r="V52" s="97">
        <f t="shared" si="4"/>
        <v>7</v>
      </c>
      <c r="W52" s="97">
        <f t="shared" si="4"/>
        <v>7</v>
      </c>
      <c r="X52" s="97">
        <f t="shared" si="4"/>
        <v>11</v>
      </c>
      <c r="Y52" s="97">
        <f t="shared" si="4"/>
        <v>4</v>
      </c>
      <c r="Z52" s="97">
        <f t="shared" si="4"/>
        <v>5</v>
      </c>
      <c r="AA52" s="99"/>
      <c r="AB52" s="99"/>
      <c r="AC52" s="99"/>
      <c r="AD52" s="99"/>
      <c r="AE52" s="99"/>
      <c r="AF52" s="99"/>
      <c r="AG52" s="99"/>
      <c r="AH52" s="99"/>
      <c r="AI52" s="99"/>
      <c r="AJ52" s="99"/>
      <c r="AK52" s="99"/>
      <c r="AL52" s="99"/>
      <c r="AM52" s="99"/>
      <c r="AN52" s="99"/>
      <c r="AO52" s="99"/>
      <c r="AP52" s="100"/>
    </row>
    <row r="53" spans="2:44" x14ac:dyDescent="0.25">
      <c r="B53" s="78">
        <f t="shared" si="5"/>
        <v>2011</v>
      </c>
      <c r="C53" s="96">
        <f t="shared" si="4"/>
        <v>30</v>
      </c>
      <c r="D53" s="97">
        <f t="shared" si="4"/>
        <v>24</v>
      </c>
      <c r="E53" s="97">
        <f t="shared" si="4"/>
        <v>40</v>
      </c>
      <c r="F53" s="97">
        <f t="shared" si="4"/>
        <v>39</v>
      </c>
      <c r="G53" s="97">
        <f t="shared" si="4"/>
        <v>43</v>
      </c>
      <c r="H53" s="97">
        <f t="shared" si="4"/>
        <v>55</v>
      </c>
      <c r="I53" s="97">
        <f t="shared" si="4"/>
        <v>41</v>
      </c>
      <c r="J53" s="97">
        <f t="shared" si="4"/>
        <v>42</v>
      </c>
      <c r="K53" s="97">
        <f t="shared" si="4"/>
        <v>35</v>
      </c>
      <c r="L53" s="97">
        <f t="shared" si="4"/>
        <v>47</v>
      </c>
      <c r="M53" s="97">
        <f t="shared" si="4"/>
        <v>45</v>
      </c>
      <c r="N53" s="97">
        <f t="shared" si="4"/>
        <v>35</v>
      </c>
      <c r="O53" s="97">
        <f t="shared" si="4"/>
        <v>28</v>
      </c>
      <c r="P53" s="97">
        <f t="shared" si="4"/>
        <v>22</v>
      </c>
      <c r="Q53" s="97">
        <f t="shared" si="4"/>
        <v>41</v>
      </c>
      <c r="R53" s="97">
        <f t="shared" si="4"/>
        <v>23</v>
      </c>
      <c r="S53" s="97">
        <f t="shared" si="4"/>
        <v>33</v>
      </c>
      <c r="T53" s="97">
        <f t="shared" si="4"/>
        <v>8</v>
      </c>
      <c r="U53" s="97">
        <f t="shared" si="4"/>
        <v>8</v>
      </c>
      <c r="V53" s="97">
        <f t="shared" si="4"/>
        <v>10</v>
      </c>
      <c r="W53" s="99"/>
      <c r="X53" s="99"/>
      <c r="Y53" s="99"/>
      <c r="Z53" s="99"/>
      <c r="AA53" s="99"/>
      <c r="AB53" s="99"/>
      <c r="AC53" s="99"/>
      <c r="AD53" s="99"/>
      <c r="AE53" s="99"/>
      <c r="AF53" s="99"/>
      <c r="AG53" s="99"/>
      <c r="AH53" s="99"/>
      <c r="AI53" s="99"/>
      <c r="AJ53" s="99"/>
      <c r="AK53" s="99"/>
      <c r="AL53" s="99"/>
      <c r="AM53" s="99"/>
      <c r="AN53" s="99"/>
      <c r="AO53" s="99"/>
      <c r="AP53" s="100"/>
    </row>
    <row r="54" spans="2:44" x14ac:dyDescent="0.25">
      <c r="B54" s="78">
        <f t="shared" si="5"/>
        <v>2012</v>
      </c>
      <c r="C54" s="96">
        <f t="shared" si="4"/>
        <v>18</v>
      </c>
      <c r="D54" s="97">
        <f t="shared" si="4"/>
        <v>14</v>
      </c>
      <c r="E54" s="97">
        <f t="shared" si="4"/>
        <v>31</v>
      </c>
      <c r="F54" s="97">
        <f t="shared" si="4"/>
        <v>36</v>
      </c>
      <c r="G54" s="97">
        <f t="shared" si="4"/>
        <v>37</v>
      </c>
      <c r="H54" s="97">
        <f t="shared" si="4"/>
        <v>37</v>
      </c>
      <c r="I54" s="97">
        <f t="shared" si="4"/>
        <v>33</v>
      </c>
      <c r="J54" s="97">
        <f t="shared" si="4"/>
        <v>42</v>
      </c>
      <c r="K54" s="97">
        <f t="shared" si="4"/>
        <v>44</v>
      </c>
      <c r="L54" s="97">
        <f t="shared" si="4"/>
        <v>31</v>
      </c>
      <c r="M54" s="97">
        <f t="shared" si="4"/>
        <v>41</v>
      </c>
      <c r="N54" s="97">
        <f t="shared" si="4"/>
        <v>38</v>
      </c>
      <c r="O54" s="97">
        <f t="shared" si="4"/>
        <v>42</v>
      </c>
      <c r="P54" s="97">
        <f t="shared" si="4"/>
        <v>31</v>
      </c>
      <c r="Q54" s="97">
        <f t="shared" si="4"/>
        <v>11</v>
      </c>
      <c r="R54" s="97">
        <f t="shared" si="4"/>
        <v>21</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100"/>
    </row>
    <row r="55" spans="2:44" x14ac:dyDescent="0.25">
      <c r="B55" s="78">
        <f t="shared" si="5"/>
        <v>2013</v>
      </c>
      <c r="C55" s="96">
        <f t="shared" si="4"/>
        <v>20</v>
      </c>
      <c r="D55" s="97">
        <f t="shared" si="4"/>
        <v>26</v>
      </c>
      <c r="E55" s="97">
        <f t="shared" si="4"/>
        <v>29</v>
      </c>
      <c r="F55" s="97">
        <f t="shared" si="4"/>
        <v>42</v>
      </c>
      <c r="G55" s="97">
        <f t="shared" si="4"/>
        <v>33</v>
      </c>
      <c r="H55" s="97">
        <f t="shared" si="4"/>
        <v>34</v>
      </c>
      <c r="I55" s="97">
        <f t="shared" si="4"/>
        <v>47</v>
      </c>
      <c r="J55" s="97">
        <f t="shared" si="4"/>
        <v>57</v>
      </c>
      <c r="K55" s="97">
        <f t="shared" si="4"/>
        <v>55</v>
      </c>
      <c r="L55" s="97">
        <f t="shared" si="4"/>
        <v>49</v>
      </c>
      <c r="M55" s="97">
        <f t="shared" si="4"/>
        <v>27</v>
      </c>
      <c r="N55" s="97">
        <f t="shared" si="4"/>
        <v>21</v>
      </c>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100"/>
    </row>
    <row r="56" spans="2:44" x14ac:dyDescent="0.25">
      <c r="B56" s="78">
        <f t="shared" si="5"/>
        <v>2014</v>
      </c>
      <c r="C56" s="96">
        <f t="shared" si="4"/>
        <v>20</v>
      </c>
      <c r="D56" s="97">
        <f t="shared" si="4"/>
        <v>32</v>
      </c>
      <c r="E56" s="97">
        <f t="shared" si="4"/>
        <v>30</v>
      </c>
      <c r="F56" s="97">
        <f t="shared" si="4"/>
        <v>31</v>
      </c>
      <c r="G56" s="97">
        <f t="shared" si="4"/>
        <v>27</v>
      </c>
      <c r="H56" s="97">
        <f t="shared" si="4"/>
        <v>33</v>
      </c>
      <c r="I56" s="97">
        <f t="shared" si="4"/>
        <v>22</v>
      </c>
      <c r="J56" s="97">
        <f t="shared" si="4"/>
        <v>21</v>
      </c>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100"/>
    </row>
    <row r="57" spans="2:44" x14ac:dyDescent="0.25">
      <c r="B57" s="79">
        <f t="shared" si="5"/>
        <v>2015</v>
      </c>
      <c r="C57" s="101">
        <f t="shared" si="4"/>
        <v>16</v>
      </c>
      <c r="D57" s="102">
        <f t="shared" si="4"/>
        <v>19</v>
      </c>
      <c r="E57" s="102">
        <f t="shared" si="4"/>
        <v>9</v>
      </c>
      <c r="F57" s="102">
        <f t="shared" si="4"/>
        <v>6</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4"/>
    </row>
    <row r="58" spans="2:44" x14ac:dyDescent="0.25">
      <c r="AR58" s="85"/>
    </row>
    <row r="59" spans="2:44" x14ac:dyDescent="0.25"/>
    <row r="60" spans="2:44" x14ac:dyDescent="0.25">
      <c r="B60" s="83"/>
      <c r="C60" s="267" t="s">
        <v>160</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9"/>
    </row>
    <row r="61" spans="2:44" x14ac:dyDescent="0.25">
      <c r="B61" s="84" t="s">
        <v>0</v>
      </c>
      <c r="C61" s="84" t="s">
        <v>88</v>
      </c>
      <c r="D61" s="73" t="s">
        <v>89</v>
      </c>
      <c r="E61" s="73" t="s">
        <v>90</v>
      </c>
      <c r="F61" s="73" t="s">
        <v>91</v>
      </c>
      <c r="G61" s="73" t="s">
        <v>92</v>
      </c>
      <c r="H61" s="73" t="s">
        <v>93</v>
      </c>
      <c r="I61" s="73" t="s">
        <v>94</v>
      </c>
      <c r="J61" s="73" t="s">
        <v>95</v>
      </c>
      <c r="K61" s="73" t="s">
        <v>96</v>
      </c>
      <c r="L61" s="73" t="s">
        <v>97</v>
      </c>
      <c r="M61" s="73" t="s">
        <v>98</v>
      </c>
      <c r="N61" s="73" t="s">
        <v>99</v>
      </c>
      <c r="O61" s="73" t="s">
        <v>100</v>
      </c>
      <c r="P61" s="73" t="s">
        <v>101</v>
      </c>
      <c r="Q61" s="73" t="s">
        <v>102</v>
      </c>
      <c r="R61" s="73" t="s">
        <v>103</v>
      </c>
      <c r="S61" s="73" t="s">
        <v>104</v>
      </c>
      <c r="T61" s="73" t="s">
        <v>105</v>
      </c>
      <c r="U61" s="73" t="s">
        <v>106</v>
      </c>
      <c r="V61" s="73" t="s">
        <v>107</v>
      </c>
      <c r="W61" s="73" t="s">
        <v>108</v>
      </c>
      <c r="X61" s="73" t="s">
        <v>109</v>
      </c>
      <c r="Y61" s="73" t="s">
        <v>110</v>
      </c>
      <c r="Z61" s="73" t="s">
        <v>111</v>
      </c>
      <c r="AA61" s="73" t="s">
        <v>112</v>
      </c>
      <c r="AB61" s="73" t="s">
        <v>113</v>
      </c>
      <c r="AC61" s="73" t="s">
        <v>114</v>
      </c>
      <c r="AD61" s="73" t="s">
        <v>115</v>
      </c>
      <c r="AE61" s="73" t="s">
        <v>116</v>
      </c>
      <c r="AF61" s="73" t="s">
        <v>117</v>
      </c>
      <c r="AG61" s="73" t="s">
        <v>118</v>
      </c>
      <c r="AH61" s="73" t="s">
        <v>119</v>
      </c>
      <c r="AI61" s="73" t="s">
        <v>120</v>
      </c>
      <c r="AJ61" s="73" t="s">
        <v>121</v>
      </c>
      <c r="AK61" s="73" t="s">
        <v>122</v>
      </c>
      <c r="AL61" s="73" t="s">
        <v>123</v>
      </c>
      <c r="AM61" s="73" t="s">
        <v>124</v>
      </c>
      <c r="AN61" s="73" t="s">
        <v>125</v>
      </c>
      <c r="AO61" s="73" t="s">
        <v>126</v>
      </c>
      <c r="AP61" s="75" t="s">
        <v>127</v>
      </c>
    </row>
    <row r="62" spans="2:44" x14ac:dyDescent="0.25">
      <c r="B62" s="94">
        <v>2006</v>
      </c>
      <c r="C62" s="96">
        <f>SUM($C6:C6)</f>
        <v>10</v>
      </c>
      <c r="D62" s="97">
        <f>SUM($C6:D6)</f>
        <v>18</v>
      </c>
      <c r="E62" s="97">
        <f>SUM($C6:E6)</f>
        <v>27</v>
      </c>
      <c r="F62" s="97">
        <f>SUM($C6:F6)</f>
        <v>37</v>
      </c>
      <c r="G62" s="97">
        <f>SUM($C6:G6)</f>
        <v>47</v>
      </c>
      <c r="H62" s="97">
        <f>SUM($C6:H6)</f>
        <v>77</v>
      </c>
      <c r="I62" s="97">
        <f>SUM($C6:I6)</f>
        <v>96</v>
      </c>
      <c r="J62" s="97">
        <f>SUM($C6:J6)</f>
        <v>122</v>
      </c>
      <c r="K62" s="97">
        <f>SUM($C6:K6)</f>
        <v>146</v>
      </c>
      <c r="L62" s="97">
        <f>SUM($C6:L6)</f>
        <v>201</v>
      </c>
      <c r="M62" s="97">
        <f>SUM($C6:M6)</f>
        <v>212</v>
      </c>
      <c r="N62" s="97">
        <f>SUM($C6:N6)</f>
        <v>222</v>
      </c>
      <c r="O62" s="97">
        <f>SUM($C6:O6)</f>
        <v>233</v>
      </c>
      <c r="P62" s="97">
        <f>SUM($C6:P6)</f>
        <v>241</v>
      </c>
      <c r="Q62" s="97">
        <f>SUM($C6:Q6)</f>
        <v>250</v>
      </c>
      <c r="R62" s="97">
        <f>SUM($C6:R6)</f>
        <v>257</v>
      </c>
      <c r="S62" s="97">
        <f>SUM($C6:S6)</f>
        <v>265</v>
      </c>
      <c r="T62" s="97">
        <f>SUM($C6:T6)</f>
        <v>272</v>
      </c>
      <c r="U62" s="97">
        <f>SUM($C6:U6)</f>
        <v>273</v>
      </c>
      <c r="V62" s="97">
        <f>SUM($C6:V6)</f>
        <v>281</v>
      </c>
      <c r="W62" s="97">
        <f>SUM($C6:W6)</f>
        <v>284</v>
      </c>
      <c r="X62" s="97">
        <f>SUM($C6:X6)</f>
        <v>286</v>
      </c>
      <c r="Y62" s="97">
        <f>SUM($C6:Y6)</f>
        <v>291</v>
      </c>
      <c r="Z62" s="97">
        <f>SUM($C6:Z6)</f>
        <v>295</v>
      </c>
      <c r="AA62" s="97">
        <f>SUM($C6:AA6)</f>
        <v>299</v>
      </c>
      <c r="AB62" s="97">
        <f>SUM($C6:AB6)</f>
        <v>300</v>
      </c>
      <c r="AC62" s="97">
        <f>SUM($C6:AC6)</f>
        <v>301</v>
      </c>
      <c r="AD62" s="97">
        <f>SUM($C6:AD6)</f>
        <v>304</v>
      </c>
      <c r="AE62" s="97">
        <f>SUM($C6:AE6)</f>
        <v>307</v>
      </c>
      <c r="AF62" s="97">
        <f>SUM($C6:AF6)</f>
        <v>307</v>
      </c>
      <c r="AG62" s="97">
        <f>SUM($C6:AG6)</f>
        <v>307</v>
      </c>
      <c r="AH62" s="97">
        <f>SUM($C6:AH6)</f>
        <v>307</v>
      </c>
      <c r="AI62" s="97">
        <f>SUM($C6:AI6)</f>
        <v>308</v>
      </c>
      <c r="AJ62" s="97">
        <f>SUM($C6:AJ6)</f>
        <v>308</v>
      </c>
      <c r="AK62" s="97">
        <f>SUM($C6:AK6)</f>
        <v>308</v>
      </c>
      <c r="AL62" s="97">
        <f>SUM($C6:AL6)</f>
        <v>308</v>
      </c>
      <c r="AM62" s="97">
        <f>SUM($C6:AM6)</f>
        <v>309</v>
      </c>
      <c r="AN62" s="97">
        <f>SUM($C6:AN6)</f>
        <v>309</v>
      </c>
      <c r="AO62" s="97">
        <f>SUM($C6:AO6)</f>
        <v>309</v>
      </c>
      <c r="AP62" s="98">
        <f>SUM($C6:AP6)</f>
        <v>309</v>
      </c>
    </row>
    <row r="63" spans="2:44" x14ac:dyDescent="0.25">
      <c r="B63" s="78">
        <f>B62+1</f>
        <v>2007</v>
      </c>
      <c r="C63" s="96">
        <f>SUM($C7:C7)</f>
        <v>21</v>
      </c>
      <c r="D63" s="97">
        <f>SUM($C7:D7)</f>
        <v>32</v>
      </c>
      <c r="E63" s="97">
        <f>SUM($C7:E7)</f>
        <v>45</v>
      </c>
      <c r="F63" s="97">
        <f>SUM($C7:F7)</f>
        <v>62</v>
      </c>
      <c r="G63" s="97">
        <f>SUM($C7:G7)</f>
        <v>86</v>
      </c>
      <c r="H63" s="97">
        <f>SUM($C7:H7)</f>
        <v>132</v>
      </c>
      <c r="I63" s="97">
        <f>SUM($C7:I7)</f>
        <v>164</v>
      </c>
      <c r="J63" s="97">
        <f>SUM($C7:J7)</f>
        <v>191</v>
      </c>
      <c r="K63" s="97">
        <f>SUM($C7:K7)</f>
        <v>210</v>
      </c>
      <c r="L63" s="97">
        <f>SUM($C7:L7)</f>
        <v>223</v>
      </c>
      <c r="M63" s="97">
        <f>SUM($C7:M7)</f>
        <v>235</v>
      </c>
      <c r="N63" s="97">
        <f>SUM($C7:N7)</f>
        <v>241</v>
      </c>
      <c r="O63" s="97">
        <f>SUM($C7:O7)</f>
        <v>249</v>
      </c>
      <c r="P63" s="97">
        <f>SUM($C7:P7)</f>
        <v>257</v>
      </c>
      <c r="Q63" s="97">
        <f>SUM($C7:Q7)</f>
        <v>267</v>
      </c>
      <c r="R63" s="97">
        <f>SUM($C7:R7)</f>
        <v>273</v>
      </c>
      <c r="S63" s="97">
        <f>SUM($C7:S7)</f>
        <v>276</v>
      </c>
      <c r="T63" s="97">
        <f>SUM($C7:T7)</f>
        <v>281</v>
      </c>
      <c r="U63" s="97">
        <f>SUM($C7:U7)</f>
        <v>283</v>
      </c>
      <c r="V63" s="97">
        <f>SUM($C7:V7)</f>
        <v>285</v>
      </c>
      <c r="W63" s="97">
        <f>SUM($C7:W7)</f>
        <v>287</v>
      </c>
      <c r="X63" s="97">
        <f>SUM($C7:X7)</f>
        <v>288</v>
      </c>
      <c r="Y63" s="97">
        <f>SUM($C7:Y7)</f>
        <v>288</v>
      </c>
      <c r="Z63" s="97">
        <f>SUM($C7:Z7)</f>
        <v>288</v>
      </c>
      <c r="AA63" s="97">
        <f>SUM($C7:AA7)</f>
        <v>290</v>
      </c>
      <c r="AB63" s="97">
        <f>SUM($C7:AB7)</f>
        <v>291</v>
      </c>
      <c r="AC63" s="97">
        <f>SUM($C7:AC7)</f>
        <v>292</v>
      </c>
      <c r="AD63" s="97">
        <f>SUM($C7:AD7)</f>
        <v>292</v>
      </c>
      <c r="AE63" s="97">
        <f>SUM($C7:AE7)</f>
        <v>294</v>
      </c>
      <c r="AF63" s="97">
        <f>SUM($C7:AF7)</f>
        <v>295</v>
      </c>
      <c r="AG63" s="97">
        <f>SUM($C7:AG7)</f>
        <v>295</v>
      </c>
      <c r="AH63" s="97">
        <f>SUM($C7:AH7)</f>
        <v>295</v>
      </c>
      <c r="AI63" s="97">
        <f>SUM($C7:AI7)</f>
        <v>295</v>
      </c>
      <c r="AJ63" s="97">
        <f>SUM($C7:AJ7)</f>
        <v>295</v>
      </c>
      <c r="AK63" s="97">
        <f>SUM($C7:AK7)</f>
        <v>296</v>
      </c>
      <c r="AL63" s="97">
        <f>SUM($C7:AL7)</f>
        <v>296</v>
      </c>
      <c r="AM63" s="99"/>
      <c r="AN63" s="99"/>
      <c r="AO63" s="99"/>
      <c r="AP63" s="100"/>
    </row>
    <row r="64" spans="2:44" x14ac:dyDescent="0.25">
      <c r="B64" s="78">
        <f t="shared" ref="B64:B71" si="6">B63+1</f>
        <v>2008</v>
      </c>
      <c r="C64" s="96">
        <f>SUM($C8:C8)</f>
        <v>14</v>
      </c>
      <c r="D64" s="97">
        <f>SUM($C8:D8)</f>
        <v>35</v>
      </c>
      <c r="E64" s="97">
        <f>SUM($C8:E8)</f>
        <v>57</v>
      </c>
      <c r="F64" s="97">
        <f>SUM($C8:F8)</f>
        <v>83</v>
      </c>
      <c r="G64" s="97">
        <f>SUM($C8:G8)</f>
        <v>114</v>
      </c>
      <c r="H64" s="97">
        <f>SUM($C8:H8)</f>
        <v>134</v>
      </c>
      <c r="I64" s="97">
        <f>SUM($C8:I8)</f>
        <v>160</v>
      </c>
      <c r="J64" s="97">
        <f>SUM($C8:J8)</f>
        <v>180</v>
      </c>
      <c r="K64" s="97">
        <f>SUM($C8:K8)</f>
        <v>201</v>
      </c>
      <c r="L64" s="97">
        <f>SUM($C8:L8)</f>
        <v>215</v>
      </c>
      <c r="M64" s="97">
        <f>SUM($C8:M8)</f>
        <v>228</v>
      </c>
      <c r="N64" s="97">
        <f>SUM($C8:N8)</f>
        <v>236</v>
      </c>
      <c r="O64" s="97">
        <f>SUM($C8:O8)</f>
        <v>239</v>
      </c>
      <c r="P64" s="97">
        <f>SUM($C8:P8)</f>
        <v>248</v>
      </c>
      <c r="Q64" s="97">
        <f>SUM($C8:Q8)</f>
        <v>250</v>
      </c>
      <c r="R64" s="97">
        <f>SUM($C8:R8)</f>
        <v>250</v>
      </c>
      <c r="S64" s="97">
        <f>SUM($C8:S8)</f>
        <v>253</v>
      </c>
      <c r="T64" s="97">
        <f>SUM($C8:T8)</f>
        <v>256</v>
      </c>
      <c r="U64" s="97">
        <f>SUM($C8:U8)</f>
        <v>260</v>
      </c>
      <c r="V64" s="97">
        <f>SUM($C8:V8)</f>
        <v>261</v>
      </c>
      <c r="W64" s="97">
        <f>SUM($C8:W8)</f>
        <v>261</v>
      </c>
      <c r="X64" s="97">
        <f>SUM($C8:X8)</f>
        <v>261</v>
      </c>
      <c r="Y64" s="97">
        <f>SUM($C8:Y8)</f>
        <v>262</v>
      </c>
      <c r="Z64" s="97">
        <f>SUM($C8:Z8)</f>
        <v>262</v>
      </c>
      <c r="AA64" s="97">
        <f>SUM($C8:AA8)</f>
        <v>262</v>
      </c>
      <c r="AB64" s="97">
        <f>SUM($C8:AB8)</f>
        <v>262</v>
      </c>
      <c r="AC64" s="97">
        <f>SUM($C8:AC8)</f>
        <v>264</v>
      </c>
      <c r="AD64" s="97">
        <f>SUM($C8:AD8)</f>
        <v>266</v>
      </c>
      <c r="AE64" s="97">
        <f>SUM($C8:AE8)</f>
        <v>266</v>
      </c>
      <c r="AF64" s="97">
        <f>SUM($C8:AF8)</f>
        <v>266</v>
      </c>
      <c r="AG64" s="97">
        <f>SUM($C8:AG8)</f>
        <v>266</v>
      </c>
      <c r="AH64" s="97">
        <f>SUM($C8:AH8)</f>
        <v>269</v>
      </c>
      <c r="AI64" s="99"/>
      <c r="AJ64" s="99"/>
      <c r="AK64" s="99"/>
      <c r="AL64" s="99"/>
      <c r="AM64" s="99"/>
      <c r="AN64" s="99"/>
      <c r="AO64" s="99"/>
      <c r="AP64" s="100"/>
    </row>
    <row r="65" spans="2:42" x14ac:dyDescent="0.25">
      <c r="B65" s="78">
        <f t="shared" si="6"/>
        <v>2009</v>
      </c>
      <c r="C65" s="96">
        <f>SUM($C9:C9)</f>
        <v>26</v>
      </c>
      <c r="D65" s="97">
        <f>SUM($C9:D9)</f>
        <v>39</v>
      </c>
      <c r="E65" s="97">
        <f>SUM($C9:E9)</f>
        <v>60</v>
      </c>
      <c r="F65" s="97">
        <f>SUM($C9:F9)</f>
        <v>86</v>
      </c>
      <c r="G65" s="97">
        <f>SUM($C9:G9)</f>
        <v>110</v>
      </c>
      <c r="H65" s="97">
        <f>SUM($C9:H9)</f>
        <v>129</v>
      </c>
      <c r="I65" s="97">
        <f>SUM($C9:I9)</f>
        <v>152</v>
      </c>
      <c r="J65" s="97">
        <f>SUM($C9:J9)</f>
        <v>167</v>
      </c>
      <c r="K65" s="97">
        <f>SUM($C9:K9)</f>
        <v>175</v>
      </c>
      <c r="L65" s="97">
        <f>SUM($C9:L9)</f>
        <v>188</v>
      </c>
      <c r="M65" s="97">
        <f>SUM($C9:M9)</f>
        <v>203</v>
      </c>
      <c r="N65" s="97">
        <f>SUM($C9:N9)</f>
        <v>215</v>
      </c>
      <c r="O65" s="97">
        <f>SUM($C9:O9)</f>
        <v>223</v>
      </c>
      <c r="P65" s="97">
        <f>SUM($C9:P9)</f>
        <v>227</v>
      </c>
      <c r="Q65" s="97">
        <f>SUM($C9:Q9)</f>
        <v>235</v>
      </c>
      <c r="R65" s="97">
        <f>SUM($C9:R9)</f>
        <v>238</v>
      </c>
      <c r="S65" s="97">
        <f>SUM($C9:S9)</f>
        <v>241</v>
      </c>
      <c r="T65" s="97">
        <f>SUM($C9:T9)</f>
        <v>241</v>
      </c>
      <c r="U65" s="97">
        <f>SUM($C9:U9)</f>
        <v>241</v>
      </c>
      <c r="V65" s="97">
        <f>SUM($C9:V9)</f>
        <v>241</v>
      </c>
      <c r="W65" s="97">
        <f>SUM($C9:W9)</f>
        <v>244</v>
      </c>
      <c r="X65" s="97">
        <f>SUM($C9:X9)</f>
        <v>247</v>
      </c>
      <c r="Y65" s="97">
        <f>SUM($C9:Y9)</f>
        <v>249</v>
      </c>
      <c r="Z65" s="97">
        <f>SUM($C9:Z9)</f>
        <v>253</v>
      </c>
      <c r="AA65" s="97">
        <f>SUM($C9:AA9)</f>
        <v>256</v>
      </c>
      <c r="AB65" s="97">
        <f>SUM($C9:AB9)</f>
        <v>256</v>
      </c>
      <c r="AC65" s="97">
        <f>SUM($C9:AC9)</f>
        <v>257</v>
      </c>
      <c r="AD65" s="97">
        <f>SUM($C9:AD9)</f>
        <v>257</v>
      </c>
      <c r="AE65" s="99"/>
      <c r="AF65" s="99"/>
      <c r="AG65" s="99"/>
      <c r="AH65" s="99"/>
      <c r="AI65" s="99"/>
      <c r="AJ65" s="99"/>
      <c r="AK65" s="99"/>
      <c r="AL65" s="99"/>
      <c r="AM65" s="99"/>
      <c r="AN65" s="99"/>
      <c r="AO65" s="99"/>
      <c r="AP65" s="100"/>
    </row>
    <row r="66" spans="2:42" x14ac:dyDescent="0.25">
      <c r="B66" s="78">
        <f t="shared" si="6"/>
        <v>2010</v>
      </c>
      <c r="C66" s="96">
        <f>SUM($C10:C10)</f>
        <v>24</v>
      </c>
      <c r="D66" s="97">
        <f>SUM($C10:D10)</f>
        <v>48</v>
      </c>
      <c r="E66" s="97">
        <f>SUM($C10:E10)</f>
        <v>74</v>
      </c>
      <c r="F66" s="97">
        <f>SUM($C10:F10)</f>
        <v>117</v>
      </c>
      <c r="G66" s="97">
        <f>SUM($C10:G10)</f>
        <v>138</v>
      </c>
      <c r="H66" s="97">
        <f>SUM($C10:H10)</f>
        <v>173</v>
      </c>
      <c r="I66" s="97">
        <f>SUM($C10:I10)</f>
        <v>186</v>
      </c>
      <c r="J66" s="97">
        <f>SUM($C10:J10)</f>
        <v>212</v>
      </c>
      <c r="K66" s="97">
        <f>SUM($C10:K10)</f>
        <v>227</v>
      </c>
      <c r="L66" s="97">
        <f>SUM($C10:L10)</f>
        <v>243</v>
      </c>
      <c r="M66" s="97">
        <f>SUM($C10:M10)</f>
        <v>258</v>
      </c>
      <c r="N66" s="97">
        <f>SUM($C10:N10)</f>
        <v>265</v>
      </c>
      <c r="O66" s="97">
        <f>SUM($C10:O10)</f>
        <v>271</v>
      </c>
      <c r="P66" s="97">
        <f>SUM($C10:P10)</f>
        <v>273</v>
      </c>
      <c r="Q66" s="97">
        <f>SUM($C10:Q10)</f>
        <v>278</v>
      </c>
      <c r="R66" s="97">
        <f>SUM($C10:R10)</f>
        <v>285</v>
      </c>
      <c r="S66" s="97">
        <f>SUM($C10:S10)</f>
        <v>291</v>
      </c>
      <c r="T66" s="97">
        <f>SUM($C10:T10)</f>
        <v>294</v>
      </c>
      <c r="U66" s="97">
        <f>SUM($C10:U10)</f>
        <v>295</v>
      </c>
      <c r="V66" s="97">
        <f>SUM($C10:V10)</f>
        <v>299</v>
      </c>
      <c r="W66" s="97">
        <f>SUM($C10:W10)</f>
        <v>299</v>
      </c>
      <c r="X66" s="97">
        <f>SUM($C10:X10)</f>
        <v>302</v>
      </c>
      <c r="Y66" s="97">
        <f>SUM($C10:Y10)</f>
        <v>303</v>
      </c>
      <c r="Z66" s="97">
        <f>SUM($C10:Z10)</f>
        <v>305</v>
      </c>
      <c r="AA66" s="99"/>
      <c r="AB66" s="99"/>
      <c r="AC66" s="99"/>
      <c r="AD66" s="99"/>
      <c r="AE66" s="99"/>
      <c r="AF66" s="99"/>
      <c r="AG66" s="99"/>
      <c r="AH66" s="99"/>
      <c r="AI66" s="99"/>
      <c r="AJ66" s="99"/>
      <c r="AK66" s="99"/>
      <c r="AL66" s="99"/>
      <c r="AM66" s="99"/>
      <c r="AN66" s="99"/>
      <c r="AO66" s="99"/>
      <c r="AP66" s="100"/>
    </row>
    <row r="67" spans="2:42" x14ac:dyDescent="0.25">
      <c r="B67" s="78">
        <f t="shared" si="6"/>
        <v>2011</v>
      </c>
      <c r="C67" s="96">
        <f>SUM($C11:C11)</f>
        <v>30</v>
      </c>
      <c r="D67" s="97">
        <f>SUM($C11:D11)</f>
        <v>52</v>
      </c>
      <c r="E67" s="97">
        <f>SUM($C11:E11)</f>
        <v>88</v>
      </c>
      <c r="F67" s="97">
        <f>SUM($C11:F11)</f>
        <v>119</v>
      </c>
      <c r="G67" s="97">
        <f>SUM($C11:G11)</f>
        <v>142</v>
      </c>
      <c r="H67" s="97">
        <f>SUM($C11:H11)</f>
        <v>167</v>
      </c>
      <c r="I67" s="97">
        <f>SUM($C11:I11)</f>
        <v>181</v>
      </c>
      <c r="J67" s="97">
        <f>SUM($C11:J11)</f>
        <v>199</v>
      </c>
      <c r="K67" s="97">
        <f>SUM($C11:K11)</f>
        <v>207</v>
      </c>
      <c r="L67" s="97">
        <f>SUM($C11:L11)</f>
        <v>225</v>
      </c>
      <c r="M67" s="97">
        <f>SUM($C11:M11)</f>
        <v>237</v>
      </c>
      <c r="N67" s="97">
        <f>SUM($C11:N11)</f>
        <v>241</v>
      </c>
      <c r="O67" s="97">
        <f>SUM($C11:O11)</f>
        <v>247</v>
      </c>
      <c r="P67" s="97">
        <f>SUM($C11:P11)</f>
        <v>254</v>
      </c>
      <c r="Q67" s="97">
        <f>SUM($C11:Q11)</f>
        <v>258</v>
      </c>
      <c r="R67" s="97">
        <f>SUM($C11:R11)</f>
        <v>261</v>
      </c>
      <c r="S67" s="97">
        <f>SUM($C11:S11)</f>
        <v>270</v>
      </c>
      <c r="T67" s="97">
        <f>SUM($C11:T11)</f>
        <v>270</v>
      </c>
      <c r="U67" s="97">
        <f>SUM($C11:U11)</f>
        <v>270</v>
      </c>
      <c r="V67" s="97">
        <f>SUM($C11:V11)</f>
        <v>277</v>
      </c>
      <c r="W67" s="99"/>
      <c r="X67" s="99"/>
      <c r="Y67" s="99"/>
      <c r="Z67" s="99"/>
      <c r="AA67" s="99"/>
      <c r="AB67" s="99"/>
      <c r="AC67" s="99"/>
      <c r="AD67" s="99"/>
      <c r="AE67" s="99"/>
      <c r="AF67" s="99"/>
      <c r="AG67" s="99"/>
      <c r="AH67" s="99"/>
      <c r="AI67" s="99"/>
      <c r="AJ67" s="99"/>
      <c r="AK67" s="99"/>
      <c r="AL67" s="99"/>
      <c r="AM67" s="99"/>
      <c r="AN67" s="99"/>
      <c r="AO67" s="99"/>
      <c r="AP67" s="100"/>
    </row>
    <row r="68" spans="2:42" x14ac:dyDescent="0.25">
      <c r="B68" s="78">
        <f t="shared" si="6"/>
        <v>2012</v>
      </c>
      <c r="C68" s="96">
        <f>SUM($C12:C12)</f>
        <v>16</v>
      </c>
      <c r="D68" s="97">
        <f>SUM($C12:D12)</f>
        <v>27</v>
      </c>
      <c r="E68" s="97">
        <f>SUM($C12:E12)</f>
        <v>54</v>
      </c>
      <c r="F68" s="97">
        <f>SUM($C12:F12)</f>
        <v>85</v>
      </c>
      <c r="G68" s="97">
        <f>SUM($C12:G12)</f>
        <v>105</v>
      </c>
      <c r="H68" s="97">
        <f>SUM($C12:H12)</f>
        <v>127</v>
      </c>
      <c r="I68" s="97">
        <f>SUM($C12:I12)</f>
        <v>139</v>
      </c>
      <c r="J68" s="97">
        <f>SUM($C12:J12)</f>
        <v>157</v>
      </c>
      <c r="K68" s="97">
        <f>SUM($C12:K12)</f>
        <v>172</v>
      </c>
      <c r="L68" s="97">
        <f>SUM($C12:L12)</f>
        <v>183</v>
      </c>
      <c r="M68" s="97">
        <f>SUM($C12:M12)</f>
        <v>190</v>
      </c>
      <c r="N68" s="97">
        <f>SUM($C12:N12)</f>
        <v>198</v>
      </c>
      <c r="O68" s="97">
        <f>SUM($C12:O12)</f>
        <v>210</v>
      </c>
      <c r="P68" s="97">
        <f>SUM($C12:P12)</f>
        <v>221</v>
      </c>
      <c r="Q68" s="97">
        <f>SUM($C12:Q12)</f>
        <v>223</v>
      </c>
      <c r="R68" s="97">
        <f>SUM($C12:R12)</f>
        <v>233</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100"/>
    </row>
    <row r="69" spans="2:42" x14ac:dyDescent="0.25">
      <c r="B69" s="78">
        <f t="shared" si="6"/>
        <v>2013</v>
      </c>
      <c r="C69" s="96">
        <f>SUM($C13:C13)</f>
        <v>18</v>
      </c>
      <c r="D69" s="97">
        <f>SUM($C13:D13)</f>
        <v>41</v>
      </c>
      <c r="E69" s="97">
        <f>SUM($C13:E13)</f>
        <v>63</v>
      </c>
      <c r="F69" s="97">
        <f>SUM($C13:F13)</f>
        <v>94</v>
      </c>
      <c r="G69" s="97">
        <f>SUM($C13:G13)</f>
        <v>116</v>
      </c>
      <c r="H69" s="97">
        <f>SUM($C13:H13)</f>
        <v>139</v>
      </c>
      <c r="I69" s="97">
        <f>SUM($C13:I13)</f>
        <v>160</v>
      </c>
      <c r="J69" s="97">
        <f>SUM($C13:J13)</f>
        <v>187</v>
      </c>
      <c r="K69" s="97">
        <f>SUM($C13:K13)</f>
        <v>216</v>
      </c>
      <c r="L69" s="97">
        <f>SUM($C13:L13)</f>
        <v>243</v>
      </c>
      <c r="M69" s="97">
        <f>SUM($C13:M13)</f>
        <v>260</v>
      </c>
      <c r="N69" s="97">
        <f>SUM($C13:N13)</f>
        <v>275</v>
      </c>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100"/>
    </row>
    <row r="70" spans="2:42" x14ac:dyDescent="0.25">
      <c r="B70" s="78">
        <f t="shared" si="6"/>
        <v>2014</v>
      </c>
      <c r="C70" s="96">
        <f>SUM($C14:C14)</f>
        <v>20</v>
      </c>
      <c r="D70" s="97">
        <f>SUM($C14:D14)</f>
        <v>44</v>
      </c>
      <c r="E70" s="97">
        <f>SUM($C14:E14)</f>
        <v>68</v>
      </c>
      <c r="F70" s="97">
        <f>SUM($C14:F14)</f>
        <v>87</v>
      </c>
      <c r="G70" s="97">
        <f>SUM($C14:G14)</f>
        <v>104</v>
      </c>
      <c r="H70" s="97">
        <f>SUM($C14:H14)</f>
        <v>124</v>
      </c>
      <c r="I70" s="97">
        <f>SUM($C14:I14)</f>
        <v>133</v>
      </c>
      <c r="J70" s="97">
        <f>SUM($C14:J14)</f>
        <v>146</v>
      </c>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100"/>
    </row>
    <row r="71" spans="2:42" x14ac:dyDescent="0.25">
      <c r="B71" s="79">
        <f t="shared" si="6"/>
        <v>2015</v>
      </c>
      <c r="C71" s="101">
        <f>SUM($C15:C15)</f>
        <v>14</v>
      </c>
      <c r="D71" s="102">
        <f>SUM($C15:D15)</f>
        <v>28</v>
      </c>
      <c r="E71" s="102">
        <f>SUM($C15:E15)</f>
        <v>36</v>
      </c>
      <c r="F71" s="102">
        <f>SUM($C15:F15)</f>
        <v>39</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4"/>
    </row>
    <row r="72" spans="2:42" x14ac:dyDescent="0.25"/>
    <row r="73" spans="2:42" x14ac:dyDescent="0.25"/>
    <row r="74" spans="2:42" x14ac:dyDescent="0.25">
      <c r="B74" s="83"/>
      <c r="C74" s="267" t="s">
        <v>161</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9"/>
    </row>
    <row r="75" spans="2:42" x14ac:dyDescent="0.25">
      <c r="B75" s="84" t="s">
        <v>0</v>
      </c>
      <c r="C75" s="84" t="s">
        <v>88</v>
      </c>
      <c r="D75" s="73" t="s">
        <v>89</v>
      </c>
      <c r="E75" s="73" t="s">
        <v>90</v>
      </c>
      <c r="F75" s="73" t="s">
        <v>91</v>
      </c>
      <c r="G75" s="73" t="s">
        <v>92</v>
      </c>
      <c r="H75" s="73" t="s">
        <v>93</v>
      </c>
      <c r="I75" s="73" t="s">
        <v>94</v>
      </c>
      <c r="J75" s="73" t="s">
        <v>95</v>
      </c>
      <c r="K75" s="73" t="s">
        <v>96</v>
      </c>
      <c r="L75" s="73" t="s">
        <v>97</v>
      </c>
      <c r="M75" s="73" t="s">
        <v>98</v>
      </c>
      <c r="N75" s="73" t="s">
        <v>99</v>
      </c>
      <c r="O75" s="73" t="s">
        <v>100</v>
      </c>
      <c r="P75" s="73" t="s">
        <v>101</v>
      </c>
      <c r="Q75" s="73" t="s">
        <v>102</v>
      </c>
      <c r="R75" s="73" t="s">
        <v>103</v>
      </c>
      <c r="S75" s="73" t="s">
        <v>104</v>
      </c>
      <c r="T75" s="73" t="s">
        <v>105</v>
      </c>
      <c r="U75" s="73" t="s">
        <v>106</v>
      </c>
      <c r="V75" s="73" t="s">
        <v>107</v>
      </c>
      <c r="W75" s="73" t="s">
        <v>108</v>
      </c>
      <c r="X75" s="73" t="s">
        <v>109</v>
      </c>
      <c r="Y75" s="73" t="s">
        <v>110</v>
      </c>
      <c r="Z75" s="73" t="s">
        <v>111</v>
      </c>
      <c r="AA75" s="73" t="s">
        <v>112</v>
      </c>
      <c r="AB75" s="73" t="s">
        <v>113</v>
      </c>
      <c r="AC75" s="73" t="s">
        <v>114</v>
      </c>
      <c r="AD75" s="73" t="s">
        <v>115</v>
      </c>
      <c r="AE75" s="73" t="s">
        <v>116</v>
      </c>
      <c r="AF75" s="73" t="s">
        <v>117</v>
      </c>
      <c r="AG75" s="73" t="s">
        <v>118</v>
      </c>
      <c r="AH75" s="73" t="s">
        <v>119</v>
      </c>
      <c r="AI75" s="73" t="s">
        <v>120</v>
      </c>
      <c r="AJ75" s="73" t="s">
        <v>121</v>
      </c>
      <c r="AK75" s="73" t="s">
        <v>122</v>
      </c>
      <c r="AL75" s="73" t="s">
        <v>123</v>
      </c>
      <c r="AM75" s="73" t="s">
        <v>124</v>
      </c>
      <c r="AN75" s="73" t="s">
        <v>125</v>
      </c>
      <c r="AO75" s="73" t="s">
        <v>126</v>
      </c>
      <c r="AP75" s="75" t="s">
        <v>127</v>
      </c>
    </row>
    <row r="76" spans="2:42" x14ac:dyDescent="0.25">
      <c r="B76" s="94">
        <v>2006</v>
      </c>
      <c r="C76" s="96">
        <f>SUM($C27:C27)</f>
        <v>1</v>
      </c>
      <c r="D76" s="97">
        <f>SUM($C27:D27)</f>
        <v>1</v>
      </c>
      <c r="E76" s="97">
        <f>SUM($C27:E27)</f>
        <v>4</v>
      </c>
      <c r="F76" s="97">
        <f>SUM($C27:F27)</f>
        <v>9</v>
      </c>
      <c r="G76" s="97">
        <f>SUM($C27:G27)</f>
        <v>19</v>
      </c>
      <c r="H76" s="97">
        <f>SUM($C27:H27)</f>
        <v>34</v>
      </c>
      <c r="I76" s="97">
        <f>SUM($C27:I27)</f>
        <v>51</v>
      </c>
      <c r="J76" s="97">
        <f>SUM($C27:J27)</f>
        <v>79</v>
      </c>
      <c r="K76" s="97">
        <f>SUM($C27:K27)</f>
        <v>110</v>
      </c>
      <c r="L76" s="97">
        <f>SUM($C27:L27)</f>
        <v>134</v>
      </c>
      <c r="M76" s="97">
        <f>SUM($C27:M27)</f>
        <v>163</v>
      </c>
      <c r="N76" s="97">
        <f>SUM($C27:N27)</f>
        <v>179</v>
      </c>
      <c r="O76" s="97">
        <f>SUM($C27:O27)</f>
        <v>208</v>
      </c>
      <c r="P76" s="97">
        <f>SUM($C27:P27)</f>
        <v>243</v>
      </c>
      <c r="Q76" s="97">
        <f>SUM($C27:Q27)</f>
        <v>274</v>
      </c>
      <c r="R76" s="97">
        <f>SUM($C27:R27)</f>
        <v>301</v>
      </c>
      <c r="S76" s="97">
        <f>SUM($C27:S27)</f>
        <v>314</v>
      </c>
      <c r="T76" s="97">
        <f>SUM($C27:T27)</f>
        <v>331</v>
      </c>
      <c r="U76" s="97">
        <f>SUM($C27:U27)</f>
        <v>346</v>
      </c>
      <c r="V76" s="97">
        <f>SUM($C27:V27)</f>
        <v>364</v>
      </c>
      <c r="W76" s="97">
        <f>SUM($C27:W27)</f>
        <v>377</v>
      </c>
      <c r="X76" s="97">
        <f>SUM($C27:X27)</f>
        <v>386</v>
      </c>
      <c r="Y76" s="97">
        <f>SUM($C27:Y27)</f>
        <v>397</v>
      </c>
      <c r="Z76" s="97">
        <f>SUM($C27:Z27)</f>
        <v>410</v>
      </c>
      <c r="AA76" s="97">
        <f>SUM($C27:AA27)</f>
        <v>415</v>
      </c>
      <c r="AB76" s="97">
        <f>SUM($C27:AB27)</f>
        <v>420</v>
      </c>
      <c r="AC76" s="97">
        <f>SUM($C27:AC27)</f>
        <v>426</v>
      </c>
      <c r="AD76" s="97">
        <f>SUM($C27:AD27)</f>
        <v>435</v>
      </c>
      <c r="AE76" s="97">
        <f>SUM($C27:AE27)</f>
        <v>437</v>
      </c>
      <c r="AF76" s="97">
        <f>SUM($C27:AF27)</f>
        <v>440</v>
      </c>
      <c r="AG76" s="97">
        <f>SUM($C27:AG27)</f>
        <v>445</v>
      </c>
      <c r="AH76" s="97">
        <f>SUM($C27:AH27)</f>
        <v>448</v>
      </c>
      <c r="AI76" s="97">
        <f>SUM($C27:AI27)</f>
        <v>449</v>
      </c>
      <c r="AJ76" s="97">
        <f>SUM($C27:AJ27)</f>
        <v>453</v>
      </c>
      <c r="AK76" s="97">
        <f>SUM($C27:AK27)</f>
        <v>457</v>
      </c>
      <c r="AL76" s="97">
        <f>SUM($C27:AL27)</f>
        <v>462</v>
      </c>
      <c r="AM76" s="97">
        <f>SUM($C27:AM27)</f>
        <v>464</v>
      </c>
      <c r="AN76" s="97">
        <f>SUM($C27:AN27)</f>
        <v>469</v>
      </c>
      <c r="AO76" s="97">
        <f>SUM($C27:AO27)</f>
        <v>473</v>
      </c>
      <c r="AP76" s="98">
        <f>SUM($C27:AP27)</f>
        <v>475</v>
      </c>
    </row>
    <row r="77" spans="2:42" x14ac:dyDescent="0.25">
      <c r="B77" s="78">
        <f>B76+1</f>
        <v>2007</v>
      </c>
      <c r="C77" s="96">
        <f>SUM($C28:C28)</f>
        <v>2</v>
      </c>
      <c r="D77" s="97">
        <f>SUM($C28:D28)</f>
        <v>3</v>
      </c>
      <c r="E77" s="97">
        <f>SUM($C28:E28)</f>
        <v>8</v>
      </c>
      <c r="F77" s="97">
        <f>SUM($C28:F28)</f>
        <v>11</v>
      </c>
      <c r="G77" s="97">
        <f>SUM($C28:G28)</f>
        <v>23</v>
      </c>
      <c r="H77" s="97">
        <f>SUM($C28:H28)</f>
        <v>35</v>
      </c>
      <c r="I77" s="97">
        <f>SUM($C28:I28)</f>
        <v>61</v>
      </c>
      <c r="J77" s="97">
        <f>SUM($C28:J28)</f>
        <v>100</v>
      </c>
      <c r="K77" s="97">
        <f>SUM($C28:K28)</f>
        <v>130</v>
      </c>
      <c r="L77" s="97">
        <f>SUM($C28:L28)</f>
        <v>166</v>
      </c>
      <c r="M77" s="97">
        <f>SUM($C28:M28)</f>
        <v>196</v>
      </c>
      <c r="N77" s="97">
        <f>SUM($C28:N28)</f>
        <v>225</v>
      </c>
      <c r="O77" s="97">
        <f>SUM($C28:O28)</f>
        <v>238</v>
      </c>
      <c r="P77" s="97">
        <f>SUM($C28:P28)</f>
        <v>264</v>
      </c>
      <c r="Q77" s="97">
        <f>SUM($C28:Q28)</f>
        <v>281</v>
      </c>
      <c r="R77" s="97">
        <f>SUM($C28:R28)</f>
        <v>295</v>
      </c>
      <c r="S77" s="97">
        <f>SUM($C28:S28)</f>
        <v>311</v>
      </c>
      <c r="T77" s="97">
        <f>SUM($C28:T28)</f>
        <v>325</v>
      </c>
      <c r="U77" s="97">
        <f>SUM($C28:U28)</f>
        <v>338</v>
      </c>
      <c r="V77" s="97">
        <f>SUM($C28:V28)</f>
        <v>346</v>
      </c>
      <c r="W77" s="97">
        <f>SUM($C28:W28)</f>
        <v>356</v>
      </c>
      <c r="X77" s="97">
        <f>SUM($C28:X28)</f>
        <v>367</v>
      </c>
      <c r="Y77" s="97">
        <f>SUM($C28:Y28)</f>
        <v>371</v>
      </c>
      <c r="Z77" s="97">
        <f>SUM($C28:Z28)</f>
        <v>374</v>
      </c>
      <c r="AA77" s="97">
        <f>SUM($C28:AA28)</f>
        <v>381</v>
      </c>
      <c r="AB77" s="97">
        <f>SUM($C28:AB28)</f>
        <v>385</v>
      </c>
      <c r="AC77" s="97">
        <f>SUM($C28:AC28)</f>
        <v>390</v>
      </c>
      <c r="AD77" s="97">
        <f>SUM($C28:AD28)</f>
        <v>393</v>
      </c>
      <c r="AE77" s="97">
        <f>SUM($C28:AE28)</f>
        <v>398</v>
      </c>
      <c r="AF77" s="97">
        <f>SUM($C28:AF28)</f>
        <v>398</v>
      </c>
      <c r="AG77" s="97">
        <f>SUM($C28:AG28)</f>
        <v>399</v>
      </c>
      <c r="AH77" s="97">
        <f>SUM($C28:AH28)</f>
        <v>402</v>
      </c>
      <c r="AI77" s="97">
        <f>SUM($C28:AI28)</f>
        <v>404</v>
      </c>
      <c r="AJ77" s="97">
        <f>SUM($C28:AJ28)</f>
        <v>411</v>
      </c>
      <c r="AK77" s="97">
        <f>SUM($C28:AK28)</f>
        <v>416</v>
      </c>
      <c r="AL77" s="97">
        <f>SUM($C28:AL28)</f>
        <v>417</v>
      </c>
      <c r="AM77" s="99"/>
      <c r="AN77" s="99"/>
      <c r="AO77" s="99"/>
      <c r="AP77" s="100"/>
    </row>
    <row r="78" spans="2:42" x14ac:dyDescent="0.25">
      <c r="B78" s="78">
        <f t="shared" ref="B78:B85" si="7">B77+1</f>
        <v>2008</v>
      </c>
      <c r="C78" s="96">
        <f>SUM($C29:C29)</f>
        <v>5</v>
      </c>
      <c r="D78" s="97">
        <f>SUM($C29:D29)</f>
        <v>10</v>
      </c>
      <c r="E78" s="97">
        <f>SUM($C29:E29)</f>
        <v>18</v>
      </c>
      <c r="F78" s="97">
        <f>SUM($C29:F29)</f>
        <v>22</v>
      </c>
      <c r="G78" s="97">
        <f>SUM($C29:G29)</f>
        <v>37</v>
      </c>
      <c r="H78" s="97">
        <f>SUM($C29:H29)</f>
        <v>56</v>
      </c>
      <c r="I78" s="97">
        <f>SUM($C29:I29)</f>
        <v>90</v>
      </c>
      <c r="J78" s="97">
        <f>SUM($C29:J29)</f>
        <v>123</v>
      </c>
      <c r="K78" s="97">
        <f>SUM($C29:K29)</f>
        <v>163</v>
      </c>
      <c r="L78" s="97">
        <f>SUM($C29:L29)</f>
        <v>190</v>
      </c>
      <c r="M78" s="97">
        <f>SUM($C29:M29)</f>
        <v>208</v>
      </c>
      <c r="N78" s="97">
        <f>SUM($C29:N29)</f>
        <v>244</v>
      </c>
      <c r="O78" s="97">
        <f>SUM($C29:O29)</f>
        <v>270</v>
      </c>
      <c r="P78" s="97">
        <f>SUM($C29:P29)</f>
        <v>293</v>
      </c>
      <c r="Q78" s="97">
        <f>SUM($C29:Q29)</f>
        <v>319</v>
      </c>
      <c r="R78" s="97">
        <f>SUM($C29:R29)</f>
        <v>337</v>
      </c>
      <c r="S78" s="97">
        <f>SUM($C29:S29)</f>
        <v>363</v>
      </c>
      <c r="T78" s="97">
        <f>SUM($C29:T29)</f>
        <v>375</v>
      </c>
      <c r="U78" s="97">
        <f>SUM($C29:U29)</f>
        <v>382</v>
      </c>
      <c r="V78" s="97">
        <f>SUM($C29:V29)</f>
        <v>387</v>
      </c>
      <c r="W78" s="97">
        <f>SUM($C29:W29)</f>
        <v>397</v>
      </c>
      <c r="X78" s="97">
        <f>SUM($C29:X29)</f>
        <v>406</v>
      </c>
      <c r="Y78" s="97">
        <f>SUM($C29:Y29)</f>
        <v>410</v>
      </c>
      <c r="Z78" s="97">
        <f>SUM($C29:Z29)</f>
        <v>416</v>
      </c>
      <c r="AA78" s="97">
        <f>SUM($C29:AA29)</f>
        <v>422</v>
      </c>
      <c r="AB78" s="97">
        <f>SUM($C29:AB29)</f>
        <v>424</v>
      </c>
      <c r="AC78" s="97">
        <f>SUM($C29:AC29)</f>
        <v>431</v>
      </c>
      <c r="AD78" s="97">
        <f>SUM($C29:AD29)</f>
        <v>433</v>
      </c>
      <c r="AE78" s="97">
        <f>SUM($C29:AE29)</f>
        <v>441</v>
      </c>
      <c r="AF78" s="97">
        <f>SUM($C29:AF29)</f>
        <v>447</v>
      </c>
      <c r="AG78" s="97">
        <f>SUM($C29:AG29)</f>
        <v>448</v>
      </c>
      <c r="AH78" s="97">
        <f>SUM($C29:AH29)</f>
        <v>450</v>
      </c>
      <c r="AI78" s="99"/>
      <c r="AJ78" s="99"/>
      <c r="AK78" s="99"/>
      <c r="AL78" s="99"/>
      <c r="AM78" s="99"/>
      <c r="AN78" s="99"/>
      <c r="AO78" s="99"/>
      <c r="AP78" s="100"/>
    </row>
    <row r="79" spans="2:42" x14ac:dyDescent="0.25">
      <c r="B79" s="78">
        <f t="shared" si="7"/>
        <v>2009</v>
      </c>
      <c r="C79" s="96">
        <f>SUM($C30:C30)</f>
        <v>0</v>
      </c>
      <c r="D79" s="97">
        <f>SUM($C30:D30)</f>
        <v>5</v>
      </c>
      <c r="E79" s="97">
        <f>SUM($C30:E30)</f>
        <v>11</v>
      </c>
      <c r="F79" s="97">
        <f>SUM($C30:F30)</f>
        <v>19</v>
      </c>
      <c r="G79" s="97">
        <f>SUM($C30:G30)</f>
        <v>38</v>
      </c>
      <c r="H79" s="97">
        <f>SUM($C30:H30)</f>
        <v>67</v>
      </c>
      <c r="I79" s="97">
        <f>SUM($C30:I30)</f>
        <v>84</v>
      </c>
      <c r="J79" s="97">
        <f>SUM($C30:J30)</f>
        <v>103</v>
      </c>
      <c r="K79" s="97">
        <f>SUM($C30:K30)</f>
        <v>125</v>
      </c>
      <c r="L79" s="97">
        <f>SUM($C30:L30)</f>
        <v>146</v>
      </c>
      <c r="M79" s="97">
        <f>SUM($C30:M30)</f>
        <v>166</v>
      </c>
      <c r="N79" s="97">
        <f>SUM($C30:N30)</f>
        <v>193</v>
      </c>
      <c r="O79" s="97">
        <f>SUM($C30:O30)</f>
        <v>217</v>
      </c>
      <c r="P79" s="97">
        <f>SUM($C30:P30)</f>
        <v>232</v>
      </c>
      <c r="Q79" s="97">
        <f>SUM($C30:Q30)</f>
        <v>248</v>
      </c>
      <c r="R79" s="97">
        <f>SUM($C30:R30)</f>
        <v>268</v>
      </c>
      <c r="S79" s="97">
        <f>SUM($C30:S30)</f>
        <v>275</v>
      </c>
      <c r="T79" s="97">
        <f>SUM($C30:T30)</f>
        <v>287</v>
      </c>
      <c r="U79" s="97">
        <f>SUM($C30:U30)</f>
        <v>298</v>
      </c>
      <c r="V79" s="97">
        <f>SUM($C30:V30)</f>
        <v>305</v>
      </c>
      <c r="W79" s="97">
        <f>SUM($C30:W30)</f>
        <v>312</v>
      </c>
      <c r="X79" s="97">
        <f>SUM($C30:X30)</f>
        <v>318</v>
      </c>
      <c r="Y79" s="97">
        <f>SUM($C30:Y30)</f>
        <v>328</v>
      </c>
      <c r="Z79" s="97">
        <f>SUM($C30:Z30)</f>
        <v>337</v>
      </c>
      <c r="AA79" s="97">
        <f>SUM($C30:AA30)</f>
        <v>342</v>
      </c>
      <c r="AB79" s="97">
        <f>SUM($C30:AB30)</f>
        <v>354</v>
      </c>
      <c r="AC79" s="97">
        <f>SUM($C30:AC30)</f>
        <v>356</v>
      </c>
      <c r="AD79" s="97">
        <f>SUM($C30:AD30)</f>
        <v>359</v>
      </c>
      <c r="AE79" s="99"/>
      <c r="AF79" s="99"/>
      <c r="AG79" s="99"/>
      <c r="AH79" s="99"/>
      <c r="AI79" s="99"/>
      <c r="AJ79" s="99"/>
      <c r="AK79" s="99"/>
      <c r="AL79" s="99"/>
      <c r="AM79" s="99"/>
      <c r="AN79" s="99"/>
      <c r="AO79" s="99"/>
      <c r="AP79" s="100"/>
    </row>
    <row r="80" spans="2:42" x14ac:dyDescent="0.25">
      <c r="B80" s="78">
        <f t="shared" si="7"/>
        <v>2010</v>
      </c>
      <c r="C80" s="96">
        <f>SUM($C31:C31)</f>
        <v>2</v>
      </c>
      <c r="D80" s="97">
        <f>SUM($C31:D31)</f>
        <v>2</v>
      </c>
      <c r="E80" s="97">
        <f>SUM($C31:E31)</f>
        <v>6</v>
      </c>
      <c r="F80" s="97">
        <f>SUM($C31:F31)</f>
        <v>17</v>
      </c>
      <c r="G80" s="97">
        <f>SUM($C31:G31)</f>
        <v>34</v>
      </c>
      <c r="H80" s="97">
        <f>SUM($C31:H31)</f>
        <v>58</v>
      </c>
      <c r="I80" s="97">
        <f>SUM($C31:I31)</f>
        <v>78</v>
      </c>
      <c r="J80" s="97">
        <f>SUM($C31:J31)</f>
        <v>102</v>
      </c>
      <c r="K80" s="97">
        <f>SUM($C31:K31)</f>
        <v>142</v>
      </c>
      <c r="L80" s="97">
        <f>SUM($C31:L31)</f>
        <v>176</v>
      </c>
      <c r="M80" s="97">
        <f>SUM($C31:M31)</f>
        <v>207</v>
      </c>
      <c r="N80" s="97">
        <f>SUM($C31:N31)</f>
        <v>242</v>
      </c>
      <c r="O80" s="97">
        <f>SUM($C31:O31)</f>
        <v>270</v>
      </c>
      <c r="P80" s="97">
        <f>SUM($C31:P31)</f>
        <v>290</v>
      </c>
      <c r="Q80" s="97">
        <f>SUM($C31:Q31)</f>
        <v>306</v>
      </c>
      <c r="R80" s="97">
        <f>SUM($C31:R31)</f>
        <v>324</v>
      </c>
      <c r="S80" s="97">
        <f>SUM($C31:S31)</f>
        <v>339</v>
      </c>
      <c r="T80" s="97">
        <f>SUM($C31:T31)</f>
        <v>352</v>
      </c>
      <c r="U80" s="97">
        <f>SUM($C31:U31)</f>
        <v>360</v>
      </c>
      <c r="V80" s="97">
        <f>SUM($C31:V31)</f>
        <v>363</v>
      </c>
      <c r="W80" s="97">
        <f>SUM($C31:W31)</f>
        <v>370</v>
      </c>
      <c r="X80" s="97">
        <f>SUM($C31:X31)</f>
        <v>378</v>
      </c>
      <c r="Y80" s="97">
        <f>SUM($C31:Y31)</f>
        <v>381</v>
      </c>
      <c r="Z80" s="97">
        <f>SUM($C31:Z31)</f>
        <v>384</v>
      </c>
      <c r="AA80" s="99"/>
      <c r="AB80" s="99"/>
      <c r="AC80" s="99"/>
      <c r="AD80" s="99"/>
      <c r="AE80" s="99"/>
      <c r="AF80" s="99"/>
      <c r="AG80" s="99"/>
      <c r="AH80" s="99"/>
      <c r="AI80" s="99"/>
      <c r="AJ80" s="99"/>
      <c r="AK80" s="99"/>
      <c r="AL80" s="99"/>
      <c r="AM80" s="99"/>
      <c r="AN80" s="99"/>
      <c r="AO80" s="99"/>
      <c r="AP80" s="100"/>
    </row>
    <row r="81" spans="2:42" x14ac:dyDescent="0.25">
      <c r="B81" s="78">
        <f t="shared" si="7"/>
        <v>2011</v>
      </c>
      <c r="C81" s="96">
        <f>SUM($C32:C32)</f>
        <v>0</v>
      </c>
      <c r="D81" s="97">
        <f>SUM($C32:D32)</f>
        <v>2</v>
      </c>
      <c r="E81" s="97">
        <f>SUM($C32:E32)</f>
        <v>6</v>
      </c>
      <c r="F81" s="97">
        <f>SUM($C32:F32)</f>
        <v>14</v>
      </c>
      <c r="G81" s="97">
        <f>SUM($C32:G32)</f>
        <v>34</v>
      </c>
      <c r="H81" s="97">
        <f>SUM($C32:H32)</f>
        <v>64</v>
      </c>
      <c r="I81" s="97">
        <f>SUM($C32:I32)</f>
        <v>91</v>
      </c>
      <c r="J81" s="97">
        <f>SUM($C32:J32)</f>
        <v>115</v>
      </c>
      <c r="K81" s="97">
        <f>SUM($C32:K32)</f>
        <v>142</v>
      </c>
      <c r="L81" s="97">
        <f>SUM($C32:L32)</f>
        <v>171</v>
      </c>
      <c r="M81" s="97">
        <f>SUM($C32:M32)</f>
        <v>204</v>
      </c>
      <c r="N81" s="97">
        <f>SUM($C32:N32)</f>
        <v>235</v>
      </c>
      <c r="O81" s="97">
        <f>SUM($C32:O32)</f>
        <v>257</v>
      </c>
      <c r="P81" s="97">
        <f>SUM($C32:P32)</f>
        <v>272</v>
      </c>
      <c r="Q81" s="97">
        <f>SUM($C32:Q32)</f>
        <v>309</v>
      </c>
      <c r="R81" s="97">
        <f>SUM($C32:R32)</f>
        <v>329</v>
      </c>
      <c r="S81" s="97">
        <f>SUM($C32:S32)</f>
        <v>353</v>
      </c>
      <c r="T81" s="97">
        <f>SUM($C32:T32)</f>
        <v>361</v>
      </c>
      <c r="U81" s="97">
        <f>SUM($C32:U32)</f>
        <v>369</v>
      </c>
      <c r="V81" s="97">
        <f>SUM($C32:V32)</f>
        <v>372</v>
      </c>
      <c r="W81" s="99"/>
      <c r="X81" s="99"/>
      <c r="Y81" s="99"/>
      <c r="Z81" s="99"/>
      <c r="AA81" s="99"/>
      <c r="AB81" s="99"/>
      <c r="AC81" s="99"/>
      <c r="AD81" s="99"/>
      <c r="AE81" s="99"/>
      <c r="AF81" s="99"/>
      <c r="AG81" s="99"/>
      <c r="AH81" s="99"/>
      <c r="AI81" s="99"/>
      <c r="AJ81" s="99"/>
      <c r="AK81" s="99"/>
      <c r="AL81" s="99"/>
      <c r="AM81" s="99"/>
      <c r="AN81" s="99"/>
      <c r="AO81" s="99"/>
      <c r="AP81" s="100"/>
    </row>
    <row r="82" spans="2:42" x14ac:dyDescent="0.25">
      <c r="B82" s="78">
        <f t="shared" si="7"/>
        <v>2012</v>
      </c>
      <c r="C82" s="96">
        <f>SUM($C33:C33)</f>
        <v>2</v>
      </c>
      <c r="D82" s="97">
        <f>SUM($C33:D33)</f>
        <v>5</v>
      </c>
      <c r="E82" s="97">
        <f>SUM($C33:E33)</f>
        <v>9</v>
      </c>
      <c r="F82" s="97">
        <f>SUM($C33:F33)</f>
        <v>14</v>
      </c>
      <c r="G82" s="97">
        <f>SUM($C33:G33)</f>
        <v>31</v>
      </c>
      <c r="H82" s="97">
        <f>SUM($C33:H33)</f>
        <v>46</v>
      </c>
      <c r="I82" s="97">
        <f>SUM($C33:I33)</f>
        <v>67</v>
      </c>
      <c r="J82" s="97">
        <f>SUM($C33:J33)</f>
        <v>91</v>
      </c>
      <c r="K82" s="97">
        <f>SUM($C33:K33)</f>
        <v>120</v>
      </c>
      <c r="L82" s="97">
        <f>SUM($C33:L33)</f>
        <v>140</v>
      </c>
      <c r="M82" s="97">
        <f>SUM($C33:M33)</f>
        <v>174</v>
      </c>
      <c r="N82" s="97">
        <f>SUM($C33:N33)</f>
        <v>204</v>
      </c>
      <c r="O82" s="97">
        <f>SUM($C33:O33)</f>
        <v>234</v>
      </c>
      <c r="P82" s="97">
        <f>SUM($C33:P33)</f>
        <v>254</v>
      </c>
      <c r="Q82" s="97">
        <f>SUM($C33:Q33)</f>
        <v>263</v>
      </c>
      <c r="R82" s="97">
        <f>SUM($C33:R33)</f>
        <v>274</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100"/>
    </row>
    <row r="83" spans="2:42" x14ac:dyDescent="0.25">
      <c r="B83" s="78">
        <f t="shared" si="7"/>
        <v>2013</v>
      </c>
      <c r="C83" s="96">
        <f>SUM($C34:C34)</f>
        <v>2</v>
      </c>
      <c r="D83" s="97">
        <f>SUM($C34:D34)</f>
        <v>5</v>
      </c>
      <c r="E83" s="97">
        <f>SUM($C34:E34)</f>
        <v>12</v>
      </c>
      <c r="F83" s="97">
        <f>SUM($C34:F34)</f>
        <v>23</v>
      </c>
      <c r="G83" s="97">
        <f>SUM($C34:G34)</f>
        <v>34</v>
      </c>
      <c r="H83" s="97">
        <f>SUM($C34:H34)</f>
        <v>45</v>
      </c>
      <c r="I83" s="97">
        <f>SUM($C34:I34)</f>
        <v>71</v>
      </c>
      <c r="J83" s="97">
        <f>SUM($C34:J34)</f>
        <v>101</v>
      </c>
      <c r="K83" s="97">
        <f>SUM($C34:K34)</f>
        <v>127</v>
      </c>
      <c r="L83" s="97">
        <f>SUM($C34:L34)</f>
        <v>149</v>
      </c>
      <c r="M83" s="97">
        <f>SUM($C34:M34)</f>
        <v>159</v>
      </c>
      <c r="N83" s="97">
        <f>SUM($C34:N34)</f>
        <v>165</v>
      </c>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100"/>
    </row>
    <row r="84" spans="2:42" x14ac:dyDescent="0.25">
      <c r="B84" s="78">
        <f t="shared" si="7"/>
        <v>2014</v>
      </c>
      <c r="C84" s="96">
        <f>SUM($C35:C35)</f>
        <v>0</v>
      </c>
      <c r="D84" s="97">
        <f>SUM($C35:D35)</f>
        <v>8</v>
      </c>
      <c r="E84" s="97">
        <f>SUM($C35:E35)</f>
        <v>14</v>
      </c>
      <c r="F84" s="97">
        <f>SUM($C35:F35)</f>
        <v>26</v>
      </c>
      <c r="G84" s="97">
        <f>SUM($C35:G35)</f>
        <v>36</v>
      </c>
      <c r="H84" s="97">
        <f>SUM($C35:H35)</f>
        <v>49</v>
      </c>
      <c r="I84" s="97">
        <f>SUM($C35:I35)</f>
        <v>62</v>
      </c>
      <c r="J84" s="97">
        <f>SUM($C35:J35)</f>
        <v>70</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100"/>
    </row>
    <row r="85" spans="2:42" x14ac:dyDescent="0.25">
      <c r="B85" s="79">
        <f t="shared" si="7"/>
        <v>2015</v>
      </c>
      <c r="C85" s="101">
        <f>SUM($C36:C36)</f>
        <v>2</v>
      </c>
      <c r="D85" s="102">
        <f>SUM($C36:D36)</f>
        <v>7</v>
      </c>
      <c r="E85" s="102">
        <f>SUM($C36:E36)</f>
        <v>8</v>
      </c>
      <c r="F85" s="102">
        <f>SUM($C36:F36)</f>
        <v>11</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4"/>
    </row>
    <row r="86" spans="2:42" x14ac:dyDescent="0.25"/>
    <row r="87" spans="2:42" x14ac:dyDescent="0.25"/>
    <row r="88" spans="2:42" x14ac:dyDescent="0.25">
      <c r="B88" s="83"/>
      <c r="C88" s="267" t="s">
        <v>193</v>
      </c>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9"/>
    </row>
    <row r="89" spans="2:42" x14ac:dyDescent="0.25">
      <c r="B89" s="84" t="s">
        <v>0</v>
      </c>
      <c r="C89" s="84" t="s">
        <v>88</v>
      </c>
      <c r="D89" s="73" t="s">
        <v>89</v>
      </c>
      <c r="E89" s="73" t="s">
        <v>90</v>
      </c>
      <c r="F89" s="73" t="s">
        <v>91</v>
      </c>
      <c r="G89" s="73" t="s">
        <v>92</v>
      </c>
      <c r="H89" s="73" t="s">
        <v>93</v>
      </c>
      <c r="I89" s="73" t="s">
        <v>94</v>
      </c>
      <c r="J89" s="73" t="s">
        <v>95</v>
      </c>
      <c r="K89" s="73" t="s">
        <v>96</v>
      </c>
      <c r="L89" s="73" t="s">
        <v>97</v>
      </c>
      <c r="M89" s="73" t="s">
        <v>98</v>
      </c>
      <c r="N89" s="73" t="s">
        <v>99</v>
      </c>
      <c r="O89" s="73" t="s">
        <v>100</v>
      </c>
      <c r="P89" s="73" t="s">
        <v>101</v>
      </c>
      <c r="Q89" s="73" t="s">
        <v>102</v>
      </c>
      <c r="R89" s="73" t="s">
        <v>103</v>
      </c>
      <c r="S89" s="73" t="s">
        <v>104</v>
      </c>
      <c r="T89" s="73" t="s">
        <v>105</v>
      </c>
      <c r="U89" s="73" t="s">
        <v>106</v>
      </c>
      <c r="V89" s="73" t="s">
        <v>107</v>
      </c>
      <c r="W89" s="73" t="s">
        <v>108</v>
      </c>
      <c r="X89" s="73" t="s">
        <v>109</v>
      </c>
      <c r="Y89" s="73" t="s">
        <v>110</v>
      </c>
      <c r="Z89" s="73" t="s">
        <v>111</v>
      </c>
      <c r="AA89" s="73" t="s">
        <v>112</v>
      </c>
      <c r="AB89" s="73" t="s">
        <v>113</v>
      </c>
      <c r="AC89" s="73" t="s">
        <v>114</v>
      </c>
      <c r="AD89" s="73" t="s">
        <v>115</v>
      </c>
      <c r="AE89" s="73" t="s">
        <v>116</v>
      </c>
      <c r="AF89" s="73" t="s">
        <v>117</v>
      </c>
      <c r="AG89" s="73" t="s">
        <v>118</v>
      </c>
      <c r="AH89" s="73" t="s">
        <v>119</v>
      </c>
      <c r="AI89" s="73" t="s">
        <v>120</v>
      </c>
      <c r="AJ89" s="73" t="s">
        <v>121</v>
      </c>
      <c r="AK89" s="73" t="s">
        <v>122</v>
      </c>
      <c r="AL89" s="73" t="s">
        <v>123</v>
      </c>
      <c r="AM89" s="73" t="s">
        <v>124</v>
      </c>
      <c r="AN89" s="73" t="s">
        <v>125</v>
      </c>
      <c r="AO89" s="73" t="s">
        <v>126</v>
      </c>
      <c r="AP89" s="75" t="s">
        <v>127</v>
      </c>
    </row>
    <row r="90" spans="2:42" x14ac:dyDescent="0.25">
      <c r="B90" s="89">
        <v>2006</v>
      </c>
      <c r="C90" s="107">
        <f>C62/(C62+C76)</f>
        <v>0.90909090909090906</v>
      </c>
      <c r="D90" s="108">
        <f t="shared" ref="D90:AP90" si="8">D62/(D62+D76)</f>
        <v>0.94736842105263153</v>
      </c>
      <c r="E90" s="108">
        <f t="shared" si="8"/>
        <v>0.87096774193548387</v>
      </c>
      <c r="F90" s="108">
        <f t="shared" si="8"/>
        <v>0.80434782608695654</v>
      </c>
      <c r="G90" s="108">
        <f t="shared" si="8"/>
        <v>0.71212121212121215</v>
      </c>
      <c r="H90" s="108">
        <f t="shared" si="8"/>
        <v>0.69369369369369371</v>
      </c>
      <c r="I90" s="108">
        <f t="shared" si="8"/>
        <v>0.65306122448979587</v>
      </c>
      <c r="J90" s="108">
        <f t="shared" si="8"/>
        <v>0.60696517412935325</v>
      </c>
      <c r="K90" s="108">
        <f t="shared" si="8"/>
        <v>0.5703125</v>
      </c>
      <c r="L90" s="108">
        <f t="shared" si="8"/>
        <v>0.6</v>
      </c>
      <c r="M90" s="108">
        <f t="shared" si="8"/>
        <v>0.56533333333333335</v>
      </c>
      <c r="N90" s="108">
        <f t="shared" si="8"/>
        <v>0.55361596009975067</v>
      </c>
      <c r="O90" s="108">
        <f t="shared" si="8"/>
        <v>0.52834467120181405</v>
      </c>
      <c r="P90" s="108">
        <f t="shared" si="8"/>
        <v>0.49793388429752067</v>
      </c>
      <c r="Q90" s="108">
        <f t="shared" si="8"/>
        <v>0.47709923664122139</v>
      </c>
      <c r="R90" s="108">
        <f t="shared" si="8"/>
        <v>0.46057347670250898</v>
      </c>
      <c r="S90" s="108">
        <f t="shared" si="8"/>
        <v>0.45768566493955093</v>
      </c>
      <c r="T90" s="108">
        <f t="shared" si="8"/>
        <v>0.45107794361525705</v>
      </c>
      <c r="U90" s="108">
        <f t="shared" si="8"/>
        <v>0.44103392568659128</v>
      </c>
      <c r="V90" s="108">
        <f t="shared" si="8"/>
        <v>0.43565891472868218</v>
      </c>
      <c r="W90" s="108">
        <f t="shared" si="8"/>
        <v>0.42965204236006049</v>
      </c>
      <c r="X90" s="108">
        <f t="shared" si="8"/>
        <v>0.42559523809523808</v>
      </c>
      <c r="Y90" s="108">
        <f t="shared" si="8"/>
        <v>0.42296511627906974</v>
      </c>
      <c r="Z90" s="108">
        <f t="shared" si="8"/>
        <v>0.41843971631205673</v>
      </c>
      <c r="AA90" s="108">
        <f t="shared" si="8"/>
        <v>0.41876750700280113</v>
      </c>
      <c r="AB90" s="108">
        <f t="shared" si="8"/>
        <v>0.41666666666666669</v>
      </c>
      <c r="AC90" s="108">
        <f t="shared" si="8"/>
        <v>0.41403026134800552</v>
      </c>
      <c r="AD90" s="108">
        <f t="shared" si="8"/>
        <v>0.41136671177266576</v>
      </c>
      <c r="AE90" s="108">
        <f t="shared" si="8"/>
        <v>0.41263440860215056</v>
      </c>
      <c r="AF90" s="108">
        <f t="shared" si="8"/>
        <v>0.41097724230254351</v>
      </c>
      <c r="AG90" s="108">
        <f t="shared" si="8"/>
        <v>0.40824468085106386</v>
      </c>
      <c r="AH90" s="108">
        <f t="shared" si="8"/>
        <v>0.40662251655629139</v>
      </c>
      <c r="AI90" s="108">
        <f t="shared" si="8"/>
        <v>0.40686922060766184</v>
      </c>
      <c r="AJ90" s="108">
        <f t="shared" si="8"/>
        <v>0.40473061760841</v>
      </c>
      <c r="AK90" s="108">
        <f t="shared" si="8"/>
        <v>0.40261437908496733</v>
      </c>
      <c r="AL90" s="108">
        <f t="shared" si="8"/>
        <v>0.4</v>
      </c>
      <c r="AM90" s="108">
        <f t="shared" si="8"/>
        <v>0.39974126778783958</v>
      </c>
      <c r="AN90" s="108">
        <f t="shared" si="8"/>
        <v>0.39717223650385602</v>
      </c>
      <c r="AO90" s="108">
        <f t="shared" si="8"/>
        <v>0.39514066496163686</v>
      </c>
      <c r="AP90" s="109">
        <f t="shared" si="8"/>
        <v>0.39413265306122447</v>
      </c>
    </row>
    <row r="91" spans="2:42" x14ac:dyDescent="0.25">
      <c r="B91" s="90">
        <v>2007</v>
      </c>
      <c r="C91" s="107">
        <f t="shared" ref="C91:AL99" si="9">C63/(C63+C77)</f>
        <v>0.91304347826086951</v>
      </c>
      <c r="D91" s="108">
        <f t="shared" si="9"/>
        <v>0.91428571428571426</v>
      </c>
      <c r="E91" s="108">
        <f t="shared" si="9"/>
        <v>0.84905660377358494</v>
      </c>
      <c r="F91" s="108">
        <f t="shared" si="9"/>
        <v>0.84931506849315064</v>
      </c>
      <c r="G91" s="108">
        <f t="shared" si="9"/>
        <v>0.78899082568807344</v>
      </c>
      <c r="H91" s="108">
        <f t="shared" si="9"/>
        <v>0.79041916167664672</v>
      </c>
      <c r="I91" s="108">
        <f t="shared" si="9"/>
        <v>0.72888888888888892</v>
      </c>
      <c r="J91" s="108">
        <f t="shared" si="9"/>
        <v>0.6563573883161512</v>
      </c>
      <c r="K91" s="108">
        <f t="shared" si="9"/>
        <v>0.61764705882352944</v>
      </c>
      <c r="L91" s="108">
        <f t="shared" si="9"/>
        <v>0.57326478149100257</v>
      </c>
      <c r="M91" s="108">
        <f t="shared" si="9"/>
        <v>0.54524361948955913</v>
      </c>
      <c r="N91" s="108">
        <f t="shared" si="9"/>
        <v>0.51716738197424894</v>
      </c>
      <c r="O91" s="108">
        <f t="shared" si="9"/>
        <v>0.51129363449691989</v>
      </c>
      <c r="P91" s="108">
        <f t="shared" si="9"/>
        <v>0.49328214971209211</v>
      </c>
      <c r="Q91" s="108">
        <f t="shared" si="9"/>
        <v>0.48722627737226276</v>
      </c>
      <c r="R91" s="108">
        <f t="shared" si="9"/>
        <v>0.48063380281690143</v>
      </c>
      <c r="S91" s="108">
        <f t="shared" si="9"/>
        <v>0.47018739352640543</v>
      </c>
      <c r="T91" s="108">
        <f t="shared" si="9"/>
        <v>0.4636963696369637</v>
      </c>
      <c r="U91" s="108">
        <f t="shared" si="9"/>
        <v>0.45571658615136879</v>
      </c>
      <c r="V91" s="108">
        <f t="shared" si="9"/>
        <v>0.45166402535657685</v>
      </c>
      <c r="W91" s="108">
        <f t="shared" si="9"/>
        <v>0.4463452566096423</v>
      </c>
      <c r="X91" s="108">
        <f t="shared" si="9"/>
        <v>0.43969465648854961</v>
      </c>
      <c r="Y91" s="108">
        <f t="shared" si="9"/>
        <v>0.43702579666160851</v>
      </c>
      <c r="Z91" s="108">
        <f t="shared" si="9"/>
        <v>0.43504531722054379</v>
      </c>
      <c r="AA91" s="108">
        <f t="shared" si="9"/>
        <v>0.43219076005961254</v>
      </c>
      <c r="AB91" s="108">
        <f t="shared" si="9"/>
        <v>0.43047337278106507</v>
      </c>
      <c r="AC91" s="108">
        <f t="shared" si="9"/>
        <v>0.42815249266862171</v>
      </c>
      <c r="AD91" s="108">
        <f t="shared" si="9"/>
        <v>0.42627737226277373</v>
      </c>
      <c r="AE91" s="108">
        <f t="shared" si="9"/>
        <v>0.42485549132947975</v>
      </c>
      <c r="AF91" s="108">
        <f t="shared" si="9"/>
        <v>0.42568542568542567</v>
      </c>
      <c r="AG91" s="108">
        <f t="shared" si="9"/>
        <v>0.4250720461095101</v>
      </c>
      <c r="AH91" s="108">
        <f t="shared" si="9"/>
        <v>0.42324246771879481</v>
      </c>
      <c r="AI91" s="108">
        <f t="shared" si="9"/>
        <v>0.42203147353361947</v>
      </c>
      <c r="AJ91" s="108">
        <f t="shared" si="9"/>
        <v>0.4178470254957507</v>
      </c>
      <c r="AK91" s="108">
        <f t="shared" si="9"/>
        <v>0.4157303370786517</v>
      </c>
      <c r="AL91" s="108">
        <f t="shared" si="9"/>
        <v>0.41514726507713884</v>
      </c>
      <c r="AM91" s="110"/>
      <c r="AN91" s="110"/>
      <c r="AO91" s="110"/>
      <c r="AP91" s="111"/>
    </row>
    <row r="92" spans="2:42" x14ac:dyDescent="0.25">
      <c r="B92" s="90">
        <v>2008</v>
      </c>
      <c r="C92" s="107">
        <f t="shared" si="9"/>
        <v>0.73684210526315785</v>
      </c>
      <c r="D92" s="108">
        <f t="shared" si="9"/>
        <v>0.77777777777777779</v>
      </c>
      <c r="E92" s="108">
        <f t="shared" si="9"/>
        <v>0.76</v>
      </c>
      <c r="F92" s="108">
        <f t="shared" si="9"/>
        <v>0.79047619047619044</v>
      </c>
      <c r="G92" s="108">
        <f t="shared" si="9"/>
        <v>0.75496688741721851</v>
      </c>
      <c r="H92" s="108">
        <f t="shared" si="9"/>
        <v>0.70526315789473681</v>
      </c>
      <c r="I92" s="108">
        <f t="shared" si="9"/>
        <v>0.64</v>
      </c>
      <c r="J92" s="108">
        <f t="shared" si="9"/>
        <v>0.59405940594059403</v>
      </c>
      <c r="K92" s="108">
        <f t="shared" si="9"/>
        <v>0.55219780219780223</v>
      </c>
      <c r="L92" s="108">
        <f t="shared" si="9"/>
        <v>0.53086419753086422</v>
      </c>
      <c r="M92" s="108">
        <f t="shared" si="9"/>
        <v>0.52293577981651373</v>
      </c>
      <c r="N92" s="108">
        <f t="shared" si="9"/>
        <v>0.49166666666666664</v>
      </c>
      <c r="O92" s="108">
        <f t="shared" si="9"/>
        <v>0.46954813359528486</v>
      </c>
      <c r="P92" s="108">
        <f t="shared" si="9"/>
        <v>0.45841035120147872</v>
      </c>
      <c r="Q92" s="108">
        <f t="shared" si="9"/>
        <v>0.43936731107205623</v>
      </c>
      <c r="R92" s="108">
        <f t="shared" si="9"/>
        <v>0.42589437819420783</v>
      </c>
      <c r="S92" s="108">
        <f t="shared" si="9"/>
        <v>0.4107142857142857</v>
      </c>
      <c r="T92" s="108">
        <f t="shared" si="9"/>
        <v>0.40570522979397783</v>
      </c>
      <c r="U92" s="108">
        <f t="shared" si="9"/>
        <v>0.40498442367601245</v>
      </c>
      <c r="V92" s="108">
        <f t="shared" si="9"/>
        <v>0.40277777777777779</v>
      </c>
      <c r="W92" s="108">
        <f t="shared" si="9"/>
        <v>0.39665653495440728</v>
      </c>
      <c r="X92" s="108">
        <f t="shared" si="9"/>
        <v>0.39130434782608697</v>
      </c>
      <c r="Y92" s="108">
        <f t="shared" si="9"/>
        <v>0.38988095238095238</v>
      </c>
      <c r="Z92" s="108">
        <f t="shared" si="9"/>
        <v>0.3864306784660767</v>
      </c>
      <c r="AA92" s="108">
        <f t="shared" si="9"/>
        <v>0.38304093567251463</v>
      </c>
      <c r="AB92" s="108">
        <f t="shared" si="9"/>
        <v>0.38192419825072887</v>
      </c>
      <c r="AC92" s="108">
        <f t="shared" si="9"/>
        <v>0.37985611510791367</v>
      </c>
      <c r="AD92" s="108">
        <f t="shared" si="9"/>
        <v>0.38054363376251787</v>
      </c>
      <c r="AE92" s="108">
        <f t="shared" si="9"/>
        <v>0.37623762376237624</v>
      </c>
      <c r="AF92" s="108">
        <f t="shared" si="9"/>
        <v>0.37307152875175315</v>
      </c>
      <c r="AG92" s="108">
        <f t="shared" si="9"/>
        <v>0.37254901960784315</v>
      </c>
      <c r="AH92" s="108">
        <f t="shared" si="9"/>
        <v>0.37413073713490957</v>
      </c>
      <c r="AI92" s="110"/>
      <c r="AJ92" s="110"/>
      <c r="AK92" s="110"/>
      <c r="AL92" s="110"/>
      <c r="AM92" s="110"/>
      <c r="AN92" s="110"/>
      <c r="AO92" s="110"/>
      <c r="AP92" s="111"/>
    </row>
    <row r="93" spans="2:42" x14ac:dyDescent="0.25">
      <c r="B93" s="90">
        <v>2009</v>
      </c>
      <c r="C93" s="107">
        <f t="shared" si="9"/>
        <v>1</v>
      </c>
      <c r="D93" s="108">
        <f t="shared" si="9"/>
        <v>0.88636363636363635</v>
      </c>
      <c r="E93" s="108">
        <f t="shared" si="9"/>
        <v>0.84507042253521125</v>
      </c>
      <c r="F93" s="108">
        <f t="shared" si="9"/>
        <v>0.81904761904761902</v>
      </c>
      <c r="G93" s="108">
        <f t="shared" si="9"/>
        <v>0.7432432432432432</v>
      </c>
      <c r="H93" s="108">
        <f t="shared" si="9"/>
        <v>0.65816326530612246</v>
      </c>
      <c r="I93" s="108">
        <f t="shared" si="9"/>
        <v>0.64406779661016944</v>
      </c>
      <c r="J93" s="108">
        <f t="shared" si="9"/>
        <v>0.61851851851851847</v>
      </c>
      <c r="K93" s="108">
        <f t="shared" si="9"/>
        <v>0.58333333333333337</v>
      </c>
      <c r="L93" s="108">
        <f t="shared" si="9"/>
        <v>0.56287425149700598</v>
      </c>
      <c r="M93" s="108">
        <f t="shared" si="9"/>
        <v>0.55013550135501355</v>
      </c>
      <c r="N93" s="108">
        <f t="shared" si="9"/>
        <v>0.52696078431372551</v>
      </c>
      <c r="O93" s="108">
        <f t="shared" si="9"/>
        <v>0.50681818181818183</v>
      </c>
      <c r="P93" s="108">
        <f t="shared" si="9"/>
        <v>0.49455337690631807</v>
      </c>
      <c r="Q93" s="108">
        <f t="shared" si="9"/>
        <v>0.48654244306418221</v>
      </c>
      <c r="R93" s="108">
        <f t="shared" si="9"/>
        <v>0.47035573122529645</v>
      </c>
      <c r="S93" s="108">
        <f t="shared" si="9"/>
        <v>0.46705426356589147</v>
      </c>
      <c r="T93" s="108">
        <f t="shared" si="9"/>
        <v>0.45643939393939392</v>
      </c>
      <c r="U93" s="108">
        <f t="shared" si="9"/>
        <v>0.44712430426716143</v>
      </c>
      <c r="V93" s="108">
        <f t="shared" si="9"/>
        <v>0.44139194139194138</v>
      </c>
      <c r="W93" s="108">
        <f t="shared" si="9"/>
        <v>0.43884892086330934</v>
      </c>
      <c r="X93" s="108">
        <f t="shared" si="9"/>
        <v>0.43716814159292033</v>
      </c>
      <c r="Y93" s="108">
        <f t="shared" si="9"/>
        <v>0.43154246100519933</v>
      </c>
      <c r="Z93" s="108">
        <f t="shared" si="9"/>
        <v>0.42881355932203391</v>
      </c>
      <c r="AA93" s="108">
        <f t="shared" si="9"/>
        <v>0.42809364548494983</v>
      </c>
      <c r="AB93" s="108">
        <f t="shared" si="9"/>
        <v>0.41967213114754098</v>
      </c>
      <c r="AC93" s="108">
        <f t="shared" si="9"/>
        <v>0.4192495921696574</v>
      </c>
      <c r="AD93" s="108">
        <f t="shared" si="9"/>
        <v>0.41720779220779219</v>
      </c>
      <c r="AE93" s="110"/>
      <c r="AF93" s="110"/>
      <c r="AG93" s="110"/>
      <c r="AH93" s="110"/>
      <c r="AI93" s="110"/>
      <c r="AJ93" s="110"/>
      <c r="AK93" s="110"/>
      <c r="AL93" s="110"/>
      <c r="AM93" s="110"/>
      <c r="AN93" s="110"/>
      <c r="AO93" s="110"/>
      <c r="AP93" s="111"/>
    </row>
    <row r="94" spans="2:42" x14ac:dyDescent="0.25">
      <c r="B94" s="90">
        <v>2010</v>
      </c>
      <c r="C94" s="107">
        <f t="shared" si="9"/>
        <v>0.92307692307692313</v>
      </c>
      <c r="D94" s="108">
        <f t="shared" si="9"/>
        <v>0.96</v>
      </c>
      <c r="E94" s="108">
        <f t="shared" si="9"/>
        <v>0.92500000000000004</v>
      </c>
      <c r="F94" s="108">
        <f t="shared" si="9"/>
        <v>0.87313432835820892</v>
      </c>
      <c r="G94" s="108">
        <f t="shared" si="9"/>
        <v>0.80232558139534882</v>
      </c>
      <c r="H94" s="108">
        <f t="shared" si="9"/>
        <v>0.74891774891774887</v>
      </c>
      <c r="I94" s="108">
        <f t="shared" si="9"/>
        <v>0.70454545454545459</v>
      </c>
      <c r="J94" s="108">
        <f t="shared" si="9"/>
        <v>0.67515923566878977</v>
      </c>
      <c r="K94" s="108">
        <f t="shared" si="9"/>
        <v>0.61517615176151763</v>
      </c>
      <c r="L94" s="108">
        <f t="shared" si="9"/>
        <v>0.57995226730310268</v>
      </c>
      <c r="M94" s="108">
        <f t="shared" si="9"/>
        <v>0.55483870967741933</v>
      </c>
      <c r="N94" s="108">
        <f t="shared" si="9"/>
        <v>0.52268244575936884</v>
      </c>
      <c r="O94" s="108">
        <f t="shared" si="9"/>
        <v>0.50092421441774493</v>
      </c>
      <c r="P94" s="108">
        <f t="shared" si="9"/>
        <v>0.48490230905861459</v>
      </c>
      <c r="Q94" s="108">
        <f t="shared" si="9"/>
        <v>0.47602739726027399</v>
      </c>
      <c r="R94" s="108">
        <f t="shared" si="9"/>
        <v>0.46798029556650245</v>
      </c>
      <c r="S94" s="108">
        <f t="shared" si="9"/>
        <v>0.46190476190476193</v>
      </c>
      <c r="T94" s="108">
        <f t="shared" si="9"/>
        <v>0.45510835913312692</v>
      </c>
      <c r="U94" s="108">
        <f t="shared" si="9"/>
        <v>0.45038167938931295</v>
      </c>
      <c r="V94" s="108">
        <f t="shared" si="9"/>
        <v>0.45166163141993959</v>
      </c>
      <c r="W94" s="108">
        <f t="shared" si="9"/>
        <v>0.44693572496263079</v>
      </c>
      <c r="X94" s="108">
        <f t="shared" si="9"/>
        <v>0.44411764705882351</v>
      </c>
      <c r="Y94" s="108">
        <f t="shared" si="9"/>
        <v>0.44298245614035087</v>
      </c>
      <c r="Z94" s="108">
        <f t="shared" si="9"/>
        <v>0.44267053701015963</v>
      </c>
      <c r="AA94" s="110"/>
      <c r="AB94" s="110"/>
      <c r="AC94" s="110"/>
      <c r="AD94" s="110"/>
      <c r="AE94" s="110"/>
      <c r="AF94" s="110"/>
      <c r="AG94" s="110"/>
      <c r="AH94" s="110"/>
      <c r="AI94" s="110"/>
      <c r="AJ94" s="110"/>
      <c r="AK94" s="110"/>
      <c r="AL94" s="110"/>
      <c r="AM94" s="110"/>
      <c r="AN94" s="110"/>
      <c r="AO94" s="110"/>
      <c r="AP94" s="111"/>
    </row>
    <row r="95" spans="2:42" x14ac:dyDescent="0.25">
      <c r="B95" s="90">
        <v>2011</v>
      </c>
      <c r="C95" s="107">
        <f t="shared" si="9"/>
        <v>1</v>
      </c>
      <c r="D95" s="108">
        <f t="shared" si="9"/>
        <v>0.96296296296296291</v>
      </c>
      <c r="E95" s="108">
        <f t="shared" si="9"/>
        <v>0.93617021276595747</v>
      </c>
      <c r="F95" s="108">
        <f t="shared" si="9"/>
        <v>0.89473684210526316</v>
      </c>
      <c r="G95" s="108">
        <f t="shared" si="9"/>
        <v>0.80681818181818177</v>
      </c>
      <c r="H95" s="108">
        <f t="shared" si="9"/>
        <v>0.72294372294372289</v>
      </c>
      <c r="I95" s="108">
        <f t="shared" si="9"/>
        <v>0.6654411764705882</v>
      </c>
      <c r="J95" s="108">
        <f t="shared" si="9"/>
        <v>0.63375796178343946</v>
      </c>
      <c r="K95" s="108">
        <f t="shared" si="9"/>
        <v>0.59312320916905448</v>
      </c>
      <c r="L95" s="108">
        <f t="shared" si="9"/>
        <v>0.56818181818181823</v>
      </c>
      <c r="M95" s="108">
        <f t="shared" si="9"/>
        <v>0.5374149659863946</v>
      </c>
      <c r="N95" s="108">
        <f t="shared" si="9"/>
        <v>0.50630252100840334</v>
      </c>
      <c r="O95" s="108">
        <f t="shared" si="9"/>
        <v>0.49007936507936506</v>
      </c>
      <c r="P95" s="108">
        <f t="shared" si="9"/>
        <v>0.4828897338403042</v>
      </c>
      <c r="Q95" s="108">
        <f t="shared" si="9"/>
        <v>0.455026455026455</v>
      </c>
      <c r="R95" s="108">
        <f t="shared" si="9"/>
        <v>0.44237288135593222</v>
      </c>
      <c r="S95" s="108">
        <f t="shared" si="9"/>
        <v>0.4333868378812199</v>
      </c>
      <c r="T95" s="108">
        <f t="shared" si="9"/>
        <v>0.42789223454833597</v>
      </c>
      <c r="U95" s="108">
        <f t="shared" si="9"/>
        <v>0.42253521126760563</v>
      </c>
      <c r="V95" s="108">
        <f t="shared" si="9"/>
        <v>0.42681047765793528</v>
      </c>
      <c r="W95" s="110"/>
      <c r="X95" s="110"/>
      <c r="Y95" s="110"/>
      <c r="Z95" s="110"/>
      <c r="AA95" s="110"/>
      <c r="AB95" s="110"/>
      <c r="AC95" s="110"/>
      <c r="AD95" s="110"/>
      <c r="AE95" s="110"/>
      <c r="AF95" s="110"/>
      <c r="AG95" s="110"/>
      <c r="AH95" s="110"/>
      <c r="AI95" s="110"/>
      <c r="AJ95" s="110"/>
      <c r="AK95" s="110"/>
      <c r="AL95" s="110"/>
      <c r="AM95" s="110"/>
      <c r="AN95" s="110"/>
      <c r="AO95" s="110"/>
      <c r="AP95" s="111"/>
    </row>
    <row r="96" spans="2:42" x14ac:dyDescent="0.25">
      <c r="B96" s="90">
        <v>2012</v>
      </c>
      <c r="C96" s="107">
        <f t="shared" si="9"/>
        <v>0.88888888888888884</v>
      </c>
      <c r="D96" s="108">
        <f t="shared" si="9"/>
        <v>0.84375</v>
      </c>
      <c r="E96" s="108">
        <f t="shared" si="9"/>
        <v>0.8571428571428571</v>
      </c>
      <c r="F96" s="108">
        <f t="shared" si="9"/>
        <v>0.85858585858585856</v>
      </c>
      <c r="G96" s="108">
        <f t="shared" si="9"/>
        <v>0.7720588235294118</v>
      </c>
      <c r="H96" s="108">
        <f t="shared" si="9"/>
        <v>0.73410404624277459</v>
      </c>
      <c r="I96" s="108">
        <f t="shared" si="9"/>
        <v>0.67475728155339809</v>
      </c>
      <c r="J96" s="108">
        <f t="shared" si="9"/>
        <v>0.63306451612903225</v>
      </c>
      <c r="K96" s="108">
        <f t="shared" si="9"/>
        <v>0.58904109589041098</v>
      </c>
      <c r="L96" s="108">
        <f t="shared" si="9"/>
        <v>0.56656346749226005</v>
      </c>
      <c r="M96" s="108">
        <f t="shared" si="9"/>
        <v>0.52197802197802201</v>
      </c>
      <c r="N96" s="108">
        <f t="shared" si="9"/>
        <v>0.4925373134328358</v>
      </c>
      <c r="O96" s="108">
        <f t="shared" si="9"/>
        <v>0.47297297297297297</v>
      </c>
      <c r="P96" s="108">
        <f t="shared" si="9"/>
        <v>0.46526315789473682</v>
      </c>
      <c r="Q96" s="108">
        <f t="shared" si="9"/>
        <v>0.45884773662551442</v>
      </c>
      <c r="R96" s="108">
        <f t="shared" si="9"/>
        <v>0.45956607495069035</v>
      </c>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1"/>
    </row>
    <row r="97" spans="2:42" x14ac:dyDescent="0.25">
      <c r="B97" s="90">
        <v>2013</v>
      </c>
      <c r="C97" s="107">
        <f t="shared" si="9"/>
        <v>0.9</v>
      </c>
      <c r="D97" s="108">
        <f t="shared" si="9"/>
        <v>0.89130434782608692</v>
      </c>
      <c r="E97" s="108">
        <f t="shared" si="9"/>
        <v>0.84</v>
      </c>
      <c r="F97" s="108">
        <f t="shared" si="9"/>
        <v>0.80341880341880345</v>
      </c>
      <c r="G97" s="108">
        <f t="shared" si="9"/>
        <v>0.77333333333333332</v>
      </c>
      <c r="H97" s="108">
        <f t="shared" si="9"/>
        <v>0.75543478260869568</v>
      </c>
      <c r="I97" s="108">
        <f t="shared" si="9"/>
        <v>0.69264069264069261</v>
      </c>
      <c r="J97" s="108">
        <f t="shared" si="9"/>
        <v>0.64930555555555558</v>
      </c>
      <c r="K97" s="108">
        <f t="shared" si="9"/>
        <v>0.62973760932944611</v>
      </c>
      <c r="L97" s="108">
        <f t="shared" si="9"/>
        <v>0.61989795918367352</v>
      </c>
      <c r="M97" s="108">
        <f t="shared" si="9"/>
        <v>0.62052505966587113</v>
      </c>
      <c r="N97" s="108">
        <f t="shared" si="9"/>
        <v>0.625</v>
      </c>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1"/>
    </row>
    <row r="98" spans="2:42" x14ac:dyDescent="0.25">
      <c r="B98" s="90">
        <v>2014</v>
      </c>
      <c r="C98" s="107">
        <f t="shared" si="9"/>
        <v>1</v>
      </c>
      <c r="D98" s="108">
        <f t="shared" si="9"/>
        <v>0.84615384615384615</v>
      </c>
      <c r="E98" s="108">
        <f t="shared" si="9"/>
        <v>0.82926829268292679</v>
      </c>
      <c r="F98" s="108">
        <f t="shared" si="9"/>
        <v>0.76991150442477874</v>
      </c>
      <c r="G98" s="108">
        <f t="shared" si="9"/>
        <v>0.74285714285714288</v>
      </c>
      <c r="H98" s="108">
        <f t="shared" si="9"/>
        <v>0.7167630057803468</v>
      </c>
      <c r="I98" s="108">
        <f t="shared" si="9"/>
        <v>0.68205128205128207</v>
      </c>
      <c r="J98" s="108">
        <f t="shared" si="9"/>
        <v>0.67592592592592593</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1"/>
    </row>
    <row r="99" spans="2:42" x14ac:dyDescent="0.25">
      <c r="B99" s="91">
        <v>2015</v>
      </c>
      <c r="C99" s="112">
        <f t="shared" si="9"/>
        <v>0.875</v>
      </c>
      <c r="D99" s="113">
        <f t="shared" si="9"/>
        <v>0.8</v>
      </c>
      <c r="E99" s="113">
        <f t="shared" si="9"/>
        <v>0.81818181818181823</v>
      </c>
      <c r="F99" s="113">
        <f t="shared" si="9"/>
        <v>0.78</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5"/>
    </row>
    <row r="100" spans="2:42" x14ac:dyDescent="0.25"/>
    <row r="101" spans="2:42" x14ac:dyDescent="0.25"/>
    <row r="102" spans="2:42" x14ac:dyDescent="0.25">
      <c r="B102" s="83"/>
      <c r="C102" s="267" t="s">
        <v>194</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9"/>
    </row>
    <row r="103" spans="2:42" x14ac:dyDescent="0.25">
      <c r="B103" s="84" t="s">
        <v>0</v>
      </c>
      <c r="C103" s="84" t="s">
        <v>88</v>
      </c>
      <c r="D103" s="73" t="s">
        <v>89</v>
      </c>
      <c r="E103" s="73" t="s">
        <v>90</v>
      </c>
      <c r="F103" s="73" t="s">
        <v>91</v>
      </c>
      <c r="G103" s="73" t="s">
        <v>92</v>
      </c>
      <c r="H103" s="73" t="s">
        <v>93</v>
      </c>
      <c r="I103" s="73" t="s">
        <v>94</v>
      </c>
      <c r="J103" s="73" t="s">
        <v>95</v>
      </c>
      <c r="K103" s="73" t="s">
        <v>96</v>
      </c>
      <c r="L103" s="73" t="s">
        <v>97</v>
      </c>
      <c r="M103" s="73" t="s">
        <v>98</v>
      </c>
      <c r="N103" s="73" t="s">
        <v>99</v>
      </c>
      <c r="O103" s="73" t="s">
        <v>100</v>
      </c>
      <c r="P103" s="73" t="s">
        <v>101</v>
      </c>
      <c r="Q103" s="73" t="s">
        <v>102</v>
      </c>
      <c r="R103" s="73" t="s">
        <v>103</v>
      </c>
      <c r="S103" s="73" t="s">
        <v>104</v>
      </c>
      <c r="T103" s="73" t="s">
        <v>105</v>
      </c>
      <c r="U103" s="73" t="s">
        <v>106</v>
      </c>
      <c r="V103" s="73" t="s">
        <v>107</v>
      </c>
      <c r="W103" s="73" t="s">
        <v>108</v>
      </c>
      <c r="X103" s="73" t="s">
        <v>109</v>
      </c>
      <c r="Y103" s="73" t="s">
        <v>110</v>
      </c>
      <c r="Z103" s="73" t="s">
        <v>111</v>
      </c>
      <c r="AA103" s="73" t="s">
        <v>112</v>
      </c>
      <c r="AB103" s="73" t="s">
        <v>113</v>
      </c>
      <c r="AC103" s="73" t="s">
        <v>114</v>
      </c>
      <c r="AD103" s="73" t="s">
        <v>115</v>
      </c>
      <c r="AE103" s="73" t="s">
        <v>116</v>
      </c>
      <c r="AF103" s="73" t="s">
        <v>117</v>
      </c>
      <c r="AG103" s="73" t="s">
        <v>118</v>
      </c>
      <c r="AH103" s="73" t="s">
        <v>119</v>
      </c>
      <c r="AI103" s="73" t="s">
        <v>120</v>
      </c>
      <c r="AJ103" s="73" t="s">
        <v>121</v>
      </c>
      <c r="AK103" s="73" t="s">
        <v>122</v>
      </c>
      <c r="AL103" s="73" t="s">
        <v>123</v>
      </c>
      <c r="AM103" s="73" t="s">
        <v>124</v>
      </c>
      <c r="AN103" s="73" t="s">
        <v>125</v>
      </c>
      <c r="AO103" s="73" t="s">
        <v>126</v>
      </c>
      <c r="AP103" s="75" t="s">
        <v>127</v>
      </c>
    </row>
    <row r="104" spans="2:42" x14ac:dyDescent="0.25">
      <c r="B104" s="94">
        <v>2006</v>
      </c>
      <c r="C104" s="107">
        <f>C76/(C76+C62)</f>
        <v>9.0909090909090912E-2</v>
      </c>
      <c r="D104" s="108">
        <f t="shared" ref="D104:AP104" si="10">D76/(D76+D62)</f>
        <v>5.2631578947368418E-2</v>
      </c>
      <c r="E104" s="108">
        <f t="shared" si="10"/>
        <v>0.12903225806451613</v>
      </c>
      <c r="F104" s="108">
        <f t="shared" si="10"/>
        <v>0.19565217391304349</v>
      </c>
      <c r="G104" s="108">
        <f t="shared" si="10"/>
        <v>0.2878787878787879</v>
      </c>
      <c r="H104" s="108">
        <f t="shared" si="10"/>
        <v>0.30630630630630629</v>
      </c>
      <c r="I104" s="108">
        <f t="shared" si="10"/>
        <v>0.34693877551020408</v>
      </c>
      <c r="J104" s="108">
        <f t="shared" si="10"/>
        <v>0.39303482587064675</v>
      </c>
      <c r="K104" s="108">
        <f t="shared" si="10"/>
        <v>0.4296875</v>
      </c>
      <c r="L104" s="108">
        <f t="shared" si="10"/>
        <v>0.4</v>
      </c>
      <c r="M104" s="108">
        <f t="shared" si="10"/>
        <v>0.43466666666666665</v>
      </c>
      <c r="N104" s="108">
        <f t="shared" si="10"/>
        <v>0.44638403990024939</v>
      </c>
      <c r="O104" s="108">
        <f t="shared" si="10"/>
        <v>0.47165532879818595</v>
      </c>
      <c r="P104" s="108">
        <f t="shared" si="10"/>
        <v>0.50206611570247939</v>
      </c>
      <c r="Q104" s="108">
        <f t="shared" si="10"/>
        <v>0.52290076335877866</v>
      </c>
      <c r="R104" s="108">
        <f t="shared" si="10"/>
        <v>0.53942652329749108</v>
      </c>
      <c r="S104" s="108">
        <f t="shared" si="10"/>
        <v>0.54231433506044902</v>
      </c>
      <c r="T104" s="108">
        <f t="shared" si="10"/>
        <v>0.54892205638474301</v>
      </c>
      <c r="U104" s="108">
        <f t="shared" si="10"/>
        <v>0.55896607431340872</v>
      </c>
      <c r="V104" s="108">
        <f t="shared" si="10"/>
        <v>0.56434108527131788</v>
      </c>
      <c r="W104" s="108">
        <f t="shared" si="10"/>
        <v>0.57034795763993951</v>
      </c>
      <c r="X104" s="108">
        <f t="shared" si="10"/>
        <v>0.57440476190476186</v>
      </c>
      <c r="Y104" s="108">
        <f t="shared" si="10"/>
        <v>0.57703488372093026</v>
      </c>
      <c r="Z104" s="108">
        <f t="shared" si="10"/>
        <v>0.58156028368794321</v>
      </c>
      <c r="AA104" s="108">
        <f t="shared" si="10"/>
        <v>0.58123249299719892</v>
      </c>
      <c r="AB104" s="108">
        <f t="shared" si="10"/>
        <v>0.58333333333333337</v>
      </c>
      <c r="AC104" s="108">
        <f t="shared" si="10"/>
        <v>0.58596973865199453</v>
      </c>
      <c r="AD104" s="108">
        <f t="shared" si="10"/>
        <v>0.58863328822733418</v>
      </c>
      <c r="AE104" s="108">
        <f t="shared" si="10"/>
        <v>0.5873655913978495</v>
      </c>
      <c r="AF104" s="108">
        <f t="shared" si="10"/>
        <v>0.58902275769745649</v>
      </c>
      <c r="AG104" s="108">
        <f t="shared" si="10"/>
        <v>0.5917553191489362</v>
      </c>
      <c r="AH104" s="108">
        <f t="shared" si="10"/>
        <v>0.59337748344370866</v>
      </c>
      <c r="AI104" s="108">
        <f t="shared" si="10"/>
        <v>0.59313077939233816</v>
      </c>
      <c r="AJ104" s="108">
        <f t="shared" si="10"/>
        <v>0.59526938239159</v>
      </c>
      <c r="AK104" s="108">
        <f t="shared" si="10"/>
        <v>0.59738562091503267</v>
      </c>
      <c r="AL104" s="108">
        <f t="shared" si="10"/>
        <v>0.6</v>
      </c>
      <c r="AM104" s="108">
        <f t="shared" si="10"/>
        <v>0.60025873221216042</v>
      </c>
      <c r="AN104" s="108">
        <f t="shared" si="10"/>
        <v>0.60282776349614398</v>
      </c>
      <c r="AO104" s="108">
        <f t="shared" si="10"/>
        <v>0.6048593350383632</v>
      </c>
      <c r="AP104" s="109">
        <f t="shared" si="10"/>
        <v>0.60586734693877553</v>
      </c>
    </row>
    <row r="105" spans="2:42" x14ac:dyDescent="0.25">
      <c r="B105" s="78">
        <f>B104+1</f>
        <v>2007</v>
      </c>
      <c r="C105" s="107">
        <f t="shared" ref="C105:AL113" si="11">C77/(C77+C63)</f>
        <v>8.6956521739130432E-2</v>
      </c>
      <c r="D105" s="108">
        <f t="shared" si="11"/>
        <v>8.5714285714285715E-2</v>
      </c>
      <c r="E105" s="108">
        <f t="shared" si="11"/>
        <v>0.15094339622641509</v>
      </c>
      <c r="F105" s="108">
        <f t="shared" si="11"/>
        <v>0.15068493150684931</v>
      </c>
      <c r="G105" s="108">
        <f t="shared" si="11"/>
        <v>0.21100917431192662</v>
      </c>
      <c r="H105" s="108">
        <f t="shared" si="11"/>
        <v>0.20958083832335328</v>
      </c>
      <c r="I105" s="108">
        <f t="shared" si="11"/>
        <v>0.27111111111111114</v>
      </c>
      <c r="J105" s="108">
        <f t="shared" si="11"/>
        <v>0.3436426116838488</v>
      </c>
      <c r="K105" s="108">
        <f t="shared" si="11"/>
        <v>0.38235294117647056</v>
      </c>
      <c r="L105" s="108">
        <f t="shared" si="11"/>
        <v>0.42673521850899743</v>
      </c>
      <c r="M105" s="108">
        <f t="shared" si="11"/>
        <v>0.45475638051044082</v>
      </c>
      <c r="N105" s="108">
        <f t="shared" si="11"/>
        <v>0.48283261802575106</v>
      </c>
      <c r="O105" s="108">
        <f t="shared" si="11"/>
        <v>0.48870636550308011</v>
      </c>
      <c r="P105" s="108">
        <f t="shared" si="11"/>
        <v>0.50671785028790783</v>
      </c>
      <c r="Q105" s="108">
        <f t="shared" si="11"/>
        <v>0.51277372262773724</v>
      </c>
      <c r="R105" s="108">
        <f t="shared" si="11"/>
        <v>0.51936619718309862</v>
      </c>
      <c r="S105" s="108">
        <f t="shared" si="11"/>
        <v>0.52981260647359452</v>
      </c>
      <c r="T105" s="108">
        <f t="shared" si="11"/>
        <v>0.5363036303630363</v>
      </c>
      <c r="U105" s="108">
        <f t="shared" si="11"/>
        <v>0.54428341384863121</v>
      </c>
      <c r="V105" s="108">
        <f t="shared" si="11"/>
        <v>0.5483359746434231</v>
      </c>
      <c r="W105" s="108">
        <f t="shared" si="11"/>
        <v>0.5536547433903577</v>
      </c>
      <c r="X105" s="108">
        <f t="shared" si="11"/>
        <v>0.56030534351145034</v>
      </c>
      <c r="Y105" s="108">
        <f t="shared" si="11"/>
        <v>0.56297420333839154</v>
      </c>
      <c r="Z105" s="108">
        <f t="shared" si="11"/>
        <v>0.56495468277945615</v>
      </c>
      <c r="AA105" s="108">
        <f t="shared" si="11"/>
        <v>0.56780923994038746</v>
      </c>
      <c r="AB105" s="108">
        <f t="shared" si="11"/>
        <v>0.56952662721893488</v>
      </c>
      <c r="AC105" s="108">
        <f t="shared" si="11"/>
        <v>0.57184750733137835</v>
      </c>
      <c r="AD105" s="108">
        <f t="shared" si="11"/>
        <v>0.57372262773722627</v>
      </c>
      <c r="AE105" s="108">
        <f t="shared" si="11"/>
        <v>0.57514450867052025</v>
      </c>
      <c r="AF105" s="108">
        <f t="shared" si="11"/>
        <v>0.57431457431457433</v>
      </c>
      <c r="AG105" s="108">
        <f t="shared" si="11"/>
        <v>0.5749279538904899</v>
      </c>
      <c r="AH105" s="108">
        <f t="shared" si="11"/>
        <v>0.57675753228120519</v>
      </c>
      <c r="AI105" s="108">
        <f t="shared" si="11"/>
        <v>0.57796852646638053</v>
      </c>
      <c r="AJ105" s="108">
        <f t="shared" si="11"/>
        <v>0.5821529745042493</v>
      </c>
      <c r="AK105" s="108">
        <f t="shared" si="11"/>
        <v>0.5842696629213483</v>
      </c>
      <c r="AL105" s="108">
        <f t="shared" si="11"/>
        <v>0.58485273492286116</v>
      </c>
      <c r="AM105" s="110"/>
      <c r="AN105" s="110"/>
      <c r="AO105" s="110"/>
      <c r="AP105" s="111"/>
    </row>
    <row r="106" spans="2:42" x14ac:dyDescent="0.25">
      <c r="B106" s="78">
        <f t="shared" ref="B106:B113" si="12">B105+1</f>
        <v>2008</v>
      </c>
      <c r="C106" s="107">
        <f t="shared" si="11"/>
        <v>0.26315789473684209</v>
      </c>
      <c r="D106" s="108">
        <f t="shared" si="11"/>
        <v>0.22222222222222221</v>
      </c>
      <c r="E106" s="108">
        <f t="shared" si="11"/>
        <v>0.24</v>
      </c>
      <c r="F106" s="108">
        <f t="shared" si="11"/>
        <v>0.20952380952380953</v>
      </c>
      <c r="G106" s="108">
        <f t="shared" si="11"/>
        <v>0.24503311258278146</v>
      </c>
      <c r="H106" s="108">
        <f t="shared" si="11"/>
        <v>0.29473684210526313</v>
      </c>
      <c r="I106" s="108">
        <f t="shared" si="11"/>
        <v>0.36</v>
      </c>
      <c r="J106" s="108">
        <f t="shared" si="11"/>
        <v>0.40594059405940597</v>
      </c>
      <c r="K106" s="108">
        <f t="shared" si="11"/>
        <v>0.44780219780219782</v>
      </c>
      <c r="L106" s="108">
        <f t="shared" si="11"/>
        <v>0.46913580246913578</v>
      </c>
      <c r="M106" s="108">
        <f t="shared" si="11"/>
        <v>0.47706422018348627</v>
      </c>
      <c r="N106" s="108">
        <f t="shared" si="11"/>
        <v>0.5083333333333333</v>
      </c>
      <c r="O106" s="108">
        <f t="shared" si="11"/>
        <v>0.53045186640471509</v>
      </c>
      <c r="P106" s="108">
        <f t="shared" si="11"/>
        <v>0.54158964879852123</v>
      </c>
      <c r="Q106" s="108">
        <f t="shared" si="11"/>
        <v>0.56063268892794371</v>
      </c>
      <c r="R106" s="108">
        <f t="shared" si="11"/>
        <v>0.57410562180579217</v>
      </c>
      <c r="S106" s="108">
        <f t="shared" si="11"/>
        <v>0.5892857142857143</v>
      </c>
      <c r="T106" s="108">
        <f t="shared" si="11"/>
        <v>0.59429477020602217</v>
      </c>
      <c r="U106" s="108">
        <f t="shared" si="11"/>
        <v>0.59501557632398749</v>
      </c>
      <c r="V106" s="108">
        <f t="shared" si="11"/>
        <v>0.59722222222222221</v>
      </c>
      <c r="W106" s="108">
        <f t="shared" si="11"/>
        <v>0.60334346504559266</v>
      </c>
      <c r="X106" s="108">
        <f t="shared" si="11"/>
        <v>0.60869565217391308</v>
      </c>
      <c r="Y106" s="108">
        <f t="shared" si="11"/>
        <v>0.61011904761904767</v>
      </c>
      <c r="Z106" s="108">
        <f t="shared" si="11"/>
        <v>0.6135693215339233</v>
      </c>
      <c r="AA106" s="108">
        <f t="shared" si="11"/>
        <v>0.61695906432748537</v>
      </c>
      <c r="AB106" s="108">
        <f t="shared" si="11"/>
        <v>0.61807580174927113</v>
      </c>
      <c r="AC106" s="108">
        <f t="shared" si="11"/>
        <v>0.62014388489208638</v>
      </c>
      <c r="AD106" s="108">
        <f t="shared" si="11"/>
        <v>0.61945636623748213</v>
      </c>
      <c r="AE106" s="108">
        <f t="shared" si="11"/>
        <v>0.62376237623762376</v>
      </c>
      <c r="AF106" s="108">
        <f t="shared" si="11"/>
        <v>0.6269284712482468</v>
      </c>
      <c r="AG106" s="108">
        <f t="shared" si="11"/>
        <v>0.62745098039215685</v>
      </c>
      <c r="AH106" s="108">
        <f t="shared" si="11"/>
        <v>0.62586926286509037</v>
      </c>
      <c r="AI106" s="110"/>
      <c r="AJ106" s="110"/>
      <c r="AK106" s="110"/>
      <c r="AL106" s="110"/>
      <c r="AM106" s="110"/>
      <c r="AN106" s="110"/>
      <c r="AO106" s="110"/>
      <c r="AP106" s="111"/>
    </row>
    <row r="107" spans="2:42" x14ac:dyDescent="0.25">
      <c r="B107" s="78">
        <f t="shared" si="12"/>
        <v>2009</v>
      </c>
      <c r="C107" s="107">
        <f t="shared" si="11"/>
        <v>0</v>
      </c>
      <c r="D107" s="108">
        <f t="shared" si="11"/>
        <v>0.11363636363636363</v>
      </c>
      <c r="E107" s="108">
        <f t="shared" si="11"/>
        <v>0.15492957746478872</v>
      </c>
      <c r="F107" s="108">
        <f t="shared" si="11"/>
        <v>0.18095238095238095</v>
      </c>
      <c r="G107" s="108">
        <f t="shared" si="11"/>
        <v>0.25675675675675674</v>
      </c>
      <c r="H107" s="108">
        <f t="shared" si="11"/>
        <v>0.34183673469387754</v>
      </c>
      <c r="I107" s="108">
        <f t="shared" si="11"/>
        <v>0.3559322033898305</v>
      </c>
      <c r="J107" s="108">
        <f t="shared" si="11"/>
        <v>0.38148148148148148</v>
      </c>
      <c r="K107" s="108">
        <f t="shared" si="11"/>
        <v>0.41666666666666669</v>
      </c>
      <c r="L107" s="108">
        <f t="shared" si="11"/>
        <v>0.43712574850299402</v>
      </c>
      <c r="M107" s="108">
        <f t="shared" si="11"/>
        <v>0.44986449864498645</v>
      </c>
      <c r="N107" s="108">
        <f t="shared" si="11"/>
        <v>0.47303921568627449</v>
      </c>
      <c r="O107" s="108">
        <f t="shared" si="11"/>
        <v>0.49318181818181817</v>
      </c>
      <c r="P107" s="108">
        <f t="shared" si="11"/>
        <v>0.50544662309368193</v>
      </c>
      <c r="Q107" s="108">
        <f t="shared" si="11"/>
        <v>0.51345755693581785</v>
      </c>
      <c r="R107" s="108">
        <f t="shared" si="11"/>
        <v>0.52964426877470361</v>
      </c>
      <c r="S107" s="108">
        <f t="shared" si="11"/>
        <v>0.53294573643410847</v>
      </c>
      <c r="T107" s="108">
        <f t="shared" si="11"/>
        <v>0.54356060606060608</v>
      </c>
      <c r="U107" s="108">
        <f t="shared" si="11"/>
        <v>0.55287569573283857</v>
      </c>
      <c r="V107" s="108">
        <f t="shared" si="11"/>
        <v>0.55860805860805862</v>
      </c>
      <c r="W107" s="108">
        <f t="shared" si="11"/>
        <v>0.5611510791366906</v>
      </c>
      <c r="X107" s="108">
        <f t="shared" si="11"/>
        <v>0.56283185840707961</v>
      </c>
      <c r="Y107" s="108">
        <f t="shared" si="11"/>
        <v>0.56845753899480067</v>
      </c>
      <c r="Z107" s="108">
        <f t="shared" si="11"/>
        <v>0.57118644067796609</v>
      </c>
      <c r="AA107" s="108">
        <f t="shared" si="11"/>
        <v>0.57190635451505012</v>
      </c>
      <c r="AB107" s="108">
        <f t="shared" si="11"/>
        <v>0.58032786885245902</v>
      </c>
      <c r="AC107" s="108">
        <f t="shared" si="11"/>
        <v>0.5807504078303426</v>
      </c>
      <c r="AD107" s="108">
        <f t="shared" si="11"/>
        <v>0.58279220779220775</v>
      </c>
      <c r="AE107" s="110"/>
      <c r="AF107" s="110"/>
      <c r="AG107" s="110"/>
      <c r="AH107" s="110"/>
      <c r="AI107" s="110"/>
      <c r="AJ107" s="110"/>
      <c r="AK107" s="110"/>
      <c r="AL107" s="110"/>
      <c r="AM107" s="110"/>
      <c r="AN107" s="110"/>
      <c r="AO107" s="110"/>
      <c r="AP107" s="111"/>
    </row>
    <row r="108" spans="2:42" x14ac:dyDescent="0.25">
      <c r="B108" s="78">
        <f t="shared" si="12"/>
        <v>2010</v>
      </c>
      <c r="C108" s="107">
        <f t="shared" si="11"/>
        <v>7.6923076923076927E-2</v>
      </c>
      <c r="D108" s="108">
        <f t="shared" si="11"/>
        <v>0.04</v>
      </c>
      <c r="E108" s="108">
        <f t="shared" si="11"/>
        <v>7.4999999999999997E-2</v>
      </c>
      <c r="F108" s="108">
        <f t="shared" si="11"/>
        <v>0.12686567164179105</v>
      </c>
      <c r="G108" s="108">
        <f t="shared" si="11"/>
        <v>0.19767441860465115</v>
      </c>
      <c r="H108" s="108">
        <f t="shared" si="11"/>
        <v>0.25108225108225107</v>
      </c>
      <c r="I108" s="108">
        <f t="shared" si="11"/>
        <v>0.29545454545454547</v>
      </c>
      <c r="J108" s="108">
        <f t="shared" si="11"/>
        <v>0.32484076433121017</v>
      </c>
      <c r="K108" s="108">
        <f t="shared" si="11"/>
        <v>0.38482384823848237</v>
      </c>
      <c r="L108" s="108">
        <f t="shared" si="11"/>
        <v>0.42004773269689738</v>
      </c>
      <c r="M108" s="108">
        <f t="shared" si="11"/>
        <v>0.44516129032258067</v>
      </c>
      <c r="N108" s="108">
        <f t="shared" si="11"/>
        <v>0.47731755424063116</v>
      </c>
      <c r="O108" s="108">
        <f t="shared" si="11"/>
        <v>0.49907578558225507</v>
      </c>
      <c r="P108" s="108">
        <f t="shared" si="11"/>
        <v>0.51509769094138547</v>
      </c>
      <c r="Q108" s="108">
        <f t="shared" si="11"/>
        <v>0.52397260273972601</v>
      </c>
      <c r="R108" s="108">
        <f t="shared" si="11"/>
        <v>0.53201970443349755</v>
      </c>
      <c r="S108" s="108">
        <f t="shared" si="11"/>
        <v>0.53809523809523807</v>
      </c>
      <c r="T108" s="108">
        <f t="shared" si="11"/>
        <v>0.54489164086687303</v>
      </c>
      <c r="U108" s="108">
        <f t="shared" si="11"/>
        <v>0.54961832061068705</v>
      </c>
      <c r="V108" s="108">
        <f t="shared" si="11"/>
        <v>0.54833836858006046</v>
      </c>
      <c r="W108" s="108">
        <f t="shared" si="11"/>
        <v>0.55306427503736921</v>
      </c>
      <c r="X108" s="108">
        <f t="shared" si="11"/>
        <v>0.55588235294117649</v>
      </c>
      <c r="Y108" s="108">
        <f t="shared" si="11"/>
        <v>0.55701754385964908</v>
      </c>
      <c r="Z108" s="108">
        <f t="shared" si="11"/>
        <v>0.55732946298984032</v>
      </c>
      <c r="AA108" s="110"/>
      <c r="AB108" s="110"/>
      <c r="AC108" s="110"/>
      <c r="AD108" s="110"/>
      <c r="AE108" s="110"/>
      <c r="AF108" s="110"/>
      <c r="AG108" s="110"/>
      <c r="AH108" s="110"/>
      <c r="AI108" s="110"/>
      <c r="AJ108" s="110"/>
      <c r="AK108" s="110"/>
      <c r="AL108" s="110"/>
      <c r="AM108" s="110"/>
      <c r="AN108" s="110"/>
      <c r="AO108" s="110"/>
      <c r="AP108" s="111"/>
    </row>
    <row r="109" spans="2:42" x14ac:dyDescent="0.25">
      <c r="B109" s="78">
        <f t="shared" si="12"/>
        <v>2011</v>
      </c>
      <c r="C109" s="107">
        <f t="shared" si="11"/>
        <v>0</v>
      </c>
      <c r="D109" s="108">
        <f t="shared" si="11"/>
        <v>3.7037037037037035E-2</v>
      </c>
      <c r="E109" s="108">
        <f t="shared" si="11"/>
        <v>6.3829787234042548E-2</v>
      </c>
      <c r="F109" s="108">
        <f t="shared" si="11"/>
        <v>0.10526315789473684</v>
      </c>
      <c r="G109" s="108">
        <f t="shared" si="11"/>
        <v>0.19318181818181818</v>
      </c>
      <c r="H109" s="108">
        <f t="shared" si="11"/>
        <v>0.27705627705627706</v>
      </c>
      <c r="I109" s="108">
        <f t="shared" si="11"/>
        <v>0.33455882352941174</v>
      </c>
      <c r="J109" s="108">
        <f t="shared" si="11"/>
        <v>0.36624203821656048</v>
      </c>
      <c r="K109" s="108">
        <f t="shared" si="11"/>
        <v>0.40687679083094558</v>
      </c>
      <c r="L109" s="108">
        <f t="shared" si="11"/>
        <v>0.43181818181818182</v>
      </c>
      <c r="M109" s="108">
        <f t="shared" si="11"/>
        <v>0.46258503401360546</v>
      </c>
      <c r="N109" s="108">
        <f t="shared" si="11"/>
        <v>0.49369747899159666</v>
      </c>
      <c r="O109" s="108">
        <f t="shared" si="11"/>
        <v>0.50992063492063489</v>
      </c>
      <c r="P109" s="108">
        <f t="shared" si="11"/>
        <v>0.5171102661596958</v>
      </c>
      <c r="Q109" s="108">
        <f t="shared" si="11"/>
        <v>0.544973544973545</v>
      </c>
      <c r="R109" s="108">
        <f t="shared" si="11"/>
        <v>0.55762711864406778</v>
      </c>
      <c r="S109" s="108">
        <f t="shared" si="11"/>
        <v>0.5666131621187801</v>
      </c>
      <c r="T109" s="108">
        <f t="shared" si="11"/>
        <v>0.57210776545166397</v>
      </c>
      <c r="U109" s="108">
        <f t="shared" si="11"/>
        <v>0.57746478873239437</v>
      </c>
      <c r="V109" s="108">
        <f t="shared" si="11"/>
        <v>0.57318952234206466</v>
      </c>
      <c r="W109" s="110"/>
      <c r="X109" s="110"/>
      <c r="Y109" s="110"/>
      <c r="Z109" s="110"/>
      <c r="AA109" s="110"/>
      <c r="AB109" s="110"/>
      <c r="AC109" s="110"/>
      <c r="AD109" s="110"/>
      <c r="AE109" s="110"/>
      <c r="AF109" s="110"/>
      <c r="AG109" s="110"/>
      <c r="AH109" s="110"/>
      <c r="AI109" s="110"/>
      <c r="AJ109" s="110"/>
      <c r="AK109" s="110"/>
      <c r="AL109" s="110"/>
      <c r="AM109" s="110"/>
      <c r="AN109" s="110"/>
      <c r="AO109" s="110"/>
      <c r="AP109" s="111"/>
    </row>
    <row r="110" spans="2:42" x14ac:dyDescent="0.25">
      <c r="B110" s="78">
        <f t="shared" si="12"/>
        <v>2012</v>
      </c>
      <c r="C110" s="107">
        <f t="shared" si="11"/>
        <v>0.1111111111111111</v>
      </c>
      <c r="D110" s="108">
        <f t="shared" si="11"/>
        <v>0.15625</v>
      </c>
      <c r="E110" s="108">
        <f t="shared" si="11"/>
        <v>0.14285714285714285</v>
      </c>
      <c r="F110" s="108">
        <f t="shared" si="11"/>
        <v>0.14141414141414141</v>
      </c>
      <c r="G110" s="108">
        <f t="shared" si="11"/>
        <v>0.22794117647058823</v>
      </c>
      <c r="H110" s="108">
        <f t="shared" si="11"/>
        <v>0.26589595375722541</v>
      </c>
      <c r="I110" s="108">
        <f t="shared" si="11"/>
        <v>0.32524271844660196</v>
      </c>
      <c r="J110" s="108">
        <f t="shared" si="11"/>
        <v>0.36693548387096775</v>
      </c>
      <c r="K110" s="108">
        <f t="shared" si="11"/>
        <v>0.41095890410958902</v>
      </c>
      <c r="L110" s="108">
        <f t="shared" si="11"/>
        <v>0.43343653250773995</v>
      </c>
      <c r="M110" s="108">
        <f t="shared" si="11"/>
        <v>0.47802197802197804</v>
      </c>
      <c r="N110" s="108">
        <f t="shared" si="11"/>
        <v>0.5074626865671642</v>
      </c>
      <c r="O110" s="108">
        <f t="shared" si="11"/>
        <v>0.52702702702702697</v>
      </c>
      <c r="P110" s="108">
        <f t="shared" si="11"/>
        <v>0.53473684210526318</v>
      </c>
      <c r="Q110" s="108">
        <f t="shared" si="11"/>
        <v>0.54115226337448563</v>
      </c>
      <c r="R110" s="108">
        <f t="shared" si="11"/>
        <v>0.54043392504930965</v>
      </c>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1"/>
    </row>
    <row r="111" spans="2:42" x14ac:dyDescent="0.25">
      <c r="B111" s="78">
        <f t="shared" si="12"/>
        <v>2013</v>
      </c>
      <c r="C111" s="107">
        <f t="shared" si="11"/>
        <v>0.1</v>
      </c>
      <c r="D111" s="108">
        <f t="shared" si="11"/>
        <v>0.10869565217391304</v>
      </c>
      <c r="E111" s="108">
        <f t="shared" si="11"/>
        <v>0.16</v>
      </c>
      <c r="F111" s="108">
        <f t="shared" si="11"/>
        <v>0.19658119658119658</v>
      </c>
      <c r="G111" s="108">
        <f t="shared" si="11"/>
        <v>0.22666666666666666</v>
      </c>
      <c r="H111" s="108">
        <f t="shared" si="11"/>
        <v>0.24456521739130435</v>
      </c>
      <c r="I111" s="108">
        <f t="shared" si="11"/>
        <v>0.30735930735930733</v>
      </c>
      <c r="J111" s="108">
        <f t="shared" si="11"/>
        <v>0.35069444444444442</v>
      </c>
      <c r="K111" s="108">
        <f t="shared" si="11"/>
        <v>0.37026239067055394</v>
      </c>
      <c r="L111" s="108">
        <f t="shared" si="11"/>
        <v>0.38010204081632654</v>
      </c>
      <c r="M111" s="108">
        <f t="shared" si="11"/>
        <v>0.37947494033412887</v>
      </c>
      <c r="N111" s="108">
        <f t="shared" si="11"/>
        <v>0.375</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1"/>
    </row>
    <row r="112" spans="2:42" x14ac:dyDescent="0.25">
      <c r="B112" s="78">
        <f t="shared" si="12"/>
        <v>2014</v>
      </c>
      <c r="C112" s="107">
        <f t="shared" si="11"/>
        <v>0</v>
      </c>
      <c r="D112" s="108">
        <f t="shared" si="11"/>
        <v>0.15384615384615385</v>
      </c>
      <c r="E112" s="108">
        <f t="shared" si="11"/>
        <v>0.17073170731707318</v>
      </c>
      <c r="F112" s="108">
        <f t="shared" si="11"/>
        <v>0.23008849557522124</v>
      </c>
      <c r="G112" s="108">
        <f t="shared" si="11"/>
        <v>0.25714285714285712</v>
      </c>
      <c r="H112" s="108">
        <f t="shared" si="11"/>
        <v>0.2832369942196532</v>
      </c>
      <c r="I112" s="108">
        <f t="shared" si="11"/>
        <v>0.31794871794871793</v>
      </c>
      <c r="J112" s="108">
        <f t="shared" si="11"/>
        <v>0.32407407407407407</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1"/>
    </row>
    <row r="113" spans="2:42" x14ac:dyDescent="0.25">
      <c r="B113" s="79">
        <f t="shared" si="12"/>
        <v>2015</v>
      </c>
      <c r="C113" s="112">
        <f t="shared" si="11"/>
        <v>0.125</v>
      </c>
      <c r="D113" s="113">
        <f t="shared" si="11"/>
        <v>0.2</v>
      </c>
      <c r="E113" s="113">
        <f t="shared" si="11"/>
        <v>0.18181818181818182</v>
      </c>
      <c r="F113" s="113">
        <f t="shared" si="11"/>
        <v>0.22</v>
      </c>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5"/>
    </row>
    <row r="114" spans="2:42" x14ac:dyDescent="0.25"/>
    <row r="115" spans="2:42" x14ac:dyDescent="0.25"/>
    <row r="116" spans="2:42" x14ac:dyDescent="0.25">
      <c r="B116" s="83"/>
      <c r="C116" s="267" t="s">
        <v>195</v>
      </c>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9"/>
    </row>
    <row r="117" spans="2:42" x14ac:dyDescent="0.25">
      <c r="B117" s="84" t="s">
        <v>0</v>
      </c>
      <c r="C117" s="84" t="s">
        <v>88</v>
      </c>
      <c r="D117" s="73" t="s">
        <v>89</v>
      </c>
      <c r="E117" s="73" t="s">
        <v>90</v>
      </c>
      <c r="F117" s="73" t="s">
        <v>91</v>
      </c>
      <c r="G117" s="73" t="s">
        <v>92</v>
      </c>
      <c r="H117" s="73" t="s">
        <v>93</v>
      </c>
      <c r="I117" s="73" t="s">
        <v>94</v>
      </c>
      <c r="J117" s="73" t="s">
        <v>95</v>
      </c>
      <c r="K117" s="73" t="s">
        <v>96</v>
      </c>
      <c r="L117" s="73" t="s">
        <v>97</v>
      </c>
      <c r="M117" s="73" t="s">
        <v>98</v>
      </c>
      <c r="N117" s="73" t="s">
        <v>99</v>
      </c>
      <c r="O117" s="73" t="s">
        <v>100</v>
      </c>
      <c r="P117" s="73" t="s">
        <v>101</v>
      </c>
      <c r="Q117" s="73" t="s">
        <v>102</v>
      </c>
      <c r="R117" s="73" t="s">
        <v>103</v>
      </c>
      <c r="S117" s="73" t="s">
        <v>104</v>
      </c>
      <c r="T117" s="73" t="s">
        <v>105</v>
      </c>
      <c r="U117" s="73" t="s">
        <v>106</v>
      </c>
      <c r="V117" s="73" t="s">
        <v>107</v>
      </c>
      <c r="W117" s="73" t="s">
        <v>108</v>
      </c>
      <c r="X117" s="73" t="s">
        <v>109</v>
      </c>
      <c r="Y117" s="73" t="s">
        <v>110</v>
      </c>
      <c r="Z117" s="73" t="s">
        <v>111</v>
      </c>
      <c r="AA117" s="73" t="s">
        <v>112</v>
      </c>
      <c r="AB117" s="73" t="s">
        <v>113</v>
      </c>
      <c r="AC117" s="73" t="s">
        <v>114</v>
      </c>
      <c r="AD117" s="73" t="s">
        <v>115</v>
      </c>
      <c r="AE117" s="73" t="s">
        <v>116</v>
      </c>
      <c r="AF117" s="73" t="s">
        <v>117</v>
      </c>
      <c r="AG117" s="73" t="s">
        <v>118</v>
      </c>
      <c r="AH117" s="73" t="s">
        <v>119</v>
      </c>
      <c r="AI117" s="73" t="s">
        <v>120</v>
      </c>
      <c r="AJ117" s="73" t="s">
        <v>121</v>
      </c>
      <c r="AK117" s="73" t="s">
        <v>122</v>
      </c>
      <c r="AL117" s="73" t="s">
        <v>123</v>
      </c>
      <c r="AM117" s="73" t="s">
        <v>124</v>
      </c>
      <c r="AN117" s="73" t="s">
        <v>125</v>
      </c>
      <c r="AO117" s="73" t="s">
        <v>126</v>
      </c>
      <c r="AP117" s="75" t="s">
        <v>127</v>
      </c>
    </row>
    <row r="118" spans="2:42" x14ac:dyDescent="0.25">
      <c r="B118" s="94">
        <v>2006</v>
      </c>
      <c r="C118" s="107">
        <f>(C62+C76)/($AS6)</f>
        <v>1.3530135301353014E-2</v>
      </c>
      <c r="D118" s="108">
        <f t="shared" ref="D118:AP118" si="13">(D62+D76)/($AS6)</f>
        <v>2.3370233702337023E-2</v>
      </c>
      <c r="E118" s="108">
        <f t="shared" si="13"/>
        <v>3.8130381303813035E-2</v>
      </c>
      <c r="F118" s="108">
        <f t="shared" si="13"/>
        <v>5.6580565805658053E-2</v>
      </c>
      <c r="G118" s="108">
        <f t="shared" si="13"/>
        <v>8.1180811808118078E-2</v>
      </c>
      <c r="H118" s="108">
        <f t="shared" si="13"/>
        <v>0.13653136531365315</v>
      </c>
      <c r="I118" s="108">
        <f t="shared" si="13"/>
        <v>0.18081180811808117</v>
      </c>
      <c r="J118" s="108">
        <f t="shared" si="13"/>
        <v>0.24723247232472326</v>
      </c>
      <c r="K118" s="108">
        <f t="shared" si="13"/>
        <v>0.31488314883148832</v>
      </c>
      <c r="L118" s="108">
        <f t="shared" si="13"/>
        <v>0.41205412054120544</v>
      </c>
      <c r="M118" s="108">
        <f t="shared" si="13"/>
        <v>0.46125461254612549</v>
      </c>
      <c r="N118" s="108">
        <f t="shared" si="13"/>
        <v>0.49323493234932347</v>
      </c>
      <c r="O118" s="108">
        <f t="shared" si="13"/>
        <v>0.54243542435424352</v>
      </c>
      <c r="P118" s="108">
        <f t="shared" si="13"/>
        <v>0.59532595325953264</v>
      </c>
      <c r="Q118" s="108">
        <f t="shared" si="13"/>
        <v>0.64452644526445269</v>
      </c>
      <c r="R118" s="108">
        <f t="shared" si="13"/>
        <v>0.68634686346863472</v>
      </c>
      <c r="S118" s="108">
        <f t="shared" si="13"/>
        <v>0.71217712177121772</v>
      </c>
      <c r="T118" s="108">
        <f t="shared" si="13"/>
        <v>0.74169741697416969</v>
      </c>
      <c r="U118" s="108">
        <f t="shared" si="13"/>
        <v>0.76137761377613777</v>
      </c>
      <c r="V118" s="108">
        <f t="shared" si="13"/>
        <v>0.79335793357933582</v>
      </c>
      <c r="W118" s="108">
        <f t="shared" si="13"/>
        <v>0.81303813038130379</v>
      </c>
      <c r="X118" s="108">
        <f t="shared" si="13"/>
        <v>0.82656826568265684</v>
      </c>
      <c r="Y118" s="108">
        <f t="shared" si="13"/>
        <v>0.84624846248462482</v>
      </c>
      <c r="Z118" s="108">
        <f t="shared" si="13"/>
        <v>0.86715867158671589</v>
      </c>
      <c r="AA118" s="108">
        <f t="shared" si="13"/>
        <v>0.87822878228782286</v>
      </c>
      <c r="AB118" s="108">
        <f t="shared" si="13"/>
        <v>0.88560885608856088</v>
      </c>
      <c r="AC118" s="108">
        <f t="shared" si="13"/>
        <v>0.89421894218942188</v>
      </c>
      <c r="AD118" s="108">
        <f t="shared" si="13"/>
        <v>0.90897908979089792</v>
      </c>
      <c r="AE118" s="108">
        <f t="shared" si="13"/>
        <v>0.91512915129151295</v>
      </c>
      <c r="AF118" s="108">
        <f t="shared" si="13"/>
        <v>0.91881918819188191</v>
      </c>
      <c r="AG118" s="108">
        <f t="shared" si="13"/>
        <v>0.92496924969249694</v>
      </c>
      <c r="AH118" s="108">
        <f t="shared" si="13"/>
        <v>0.9286592865928659</v>
      </c>
      <c r="AI118" s="108">
        <f t="shared" si="13"/>
        <v>0.93111931119311198</v>
      </c>
      <c r="AJ118" s="108">
        <f t="shared" si="13"/>
        <v>0.93603936039360391</v>
      </c>
      <c r="AK118" s="108">
        <f t="shared" si="13"/>
        <v>0.94095940959409596</v>
      </c>
      <c r="AL118" s="108">
        <f t="shared" si="13"/>
        <v>0.947109471094711</v>
      </c>
      <c r="AM118" s="108">
        <f t="shared" si="13"/>
        <v>0.95079950799507995</v>
      </c>
      <c r="AN118" s="108">
        <f t="shared" si="13"/>
        <v>0.95694956949569498</v>
      </c>
      <c r="AO118" s="108">
        <f t="shared" si="13"/>
        <v>0.96186961869618692</v>
      </c>
      <c r="AP118" s="109">
        <f t="shared" si="13"/>
        <v>0.964329643296433</v>
      </c>
    </row>
    <row r="119" spans="2:42" x14ac:dyDescent="0.25">
      <c r="B119" s="78">
        <f>B118+1</f>
        <v>2007</v>
      </c>
      <c r="C119" s="107">
        <f t="shared" ref="C119:AP125" si="14">(C63+C77)/($AS7)</f>
        <v>3.0585106382978722E-2</v>
      </c>
      <c r="D119" s="108">
        <f t="shared" si="14"/>
        <v>4.6542553191489359E-2</v>
      </c>
      <c r="E119" s="108">
        <f t="shared" si="14"/>
        <v>7.0478723404255317E-2</v>
      </c>
      <c r="F119" s="108">
        <f t="shared" si="14"/>
        <v>9.7074468085106377E-2</v>
      </c>
      <c r="G119" s="108">
        <f t="shared" si="14"/>
        <v>0.14494680851063829</v>
      </c>
      <c r="H119" s="108">
        <f t="shared" si="14"/>
        <v>0.22207446808510639</v>
      </c>
      <c r="I119" s="108">
        <f t="shared" si="14"/>
        <v>0.29920212765957449</v>
      </c>
      <c r="J119" s="108">
        <f t="shared" si="14"/>
        <v>0.38696808510638298</v>
      </c>
      <c r="K119" s="108">
        <f t="shared" si="14"/>
        <v>0.4521276595744681</v>
      </c>
      <c r="L119" s="108">
        <f t="shared" si="14"/>
        <v>0.51728723404255317</v>
      </c>
      <c r="M119" s="108">
        <f t="shared" si="14"/>
        <v>0.57313829787234039</v>
      </c>
      <c r="N119" s="108">
        <f t="shared" si="14"/>
        <v>0.61968085106382975</v>
      </c>
      <c r="O119" s="108">
        <f t="shared" si="14"/>
        <v>0.64760638297872342</v>
      </c>
      <c r="P119" s="108">
        <f t="shared" si="14"/>
        <v>0.69281914893617025</v>
      </c>
      <c r="Q119" s="108">
        <f t="shared" si="14"/>
        <v>0.72872340425531912</v>
      </c>
      <c r="R119" s="108">
        <f t="shared" si="14"/>
        <v>0.75531914893617025</v>
      </c>
      <c r="S119" s="108">
        <f t="shared" si="14"/>
        <v>0.78058510638297873</v>
      </c>
      <c r="T119" s="108">
        <f t="shared" si="14"/>
        <v>0.80585106382978722</v>
      </c>
      <c r="U119" s="108">
        <f t="shared" si="14"/>
        <v>0.82579787234042556</v>
      </c>
      <c r="V119" s="108">
        <f t="shared" si="14"/>
        <v>0.83909574468085102</v>
      </c>
      <c r="W119" s="108">
        <f t="shared" si="14"/>
        <v>0.85505319148936165</v>
      </c>
      <c r="X119" s="108">
        <f t="shared" si="14"/>
        <v>0.87101063829787229</v>
      </c>
      <c r="Y119" s="108">
        <f t="shared" si="14"/>
        <v>0.87632978723404253</v>
      </c>
      <c r="Z119" s="108">
        <f t="shared" si="14"/>
        <v>0.88031914893617025</v>
      </c>
      <c r="AA119" s="108">
        <f t="shared" si="14"/>
        <v>0.89228723404255317</v>
      </c>
      <c r="AB119" s="108">
        <f t="shared" si="14"/>
        <v>0.89893617021276595</v>
      </c>
      <c r="AC119" s="108">
        <f t="shared" si="14"/>
        <v>0.90691489361702127</v>
      </c>
      <c r="AD119" s="108">
        <f t="shared" si="14"/>
        <v>0.91090425531914898</v>
      </c>
      <c r="AE119" s="108">
        <f t="shared" si="14"/>
        <v>0.92021276595744683</v>
      </c>
      <c r="AF119" s="108">
        <f t="shared" si="14"/>
        <v>0.92154255319148937</v>
      </c>
      <c r="AG119" s="108">
        <f t="shared" si="14"/>
        <v>0.9228723404255319</v>
      </c>
      <c r="AH119" s="108">
        <f t="shared" si="14"/>
        <v>0.92686170212765961</v>
      </c>
      <c r="AI119" s="108">
        <f t="shared" si="14"/>
        <v>0.92952127659574468</v>
      </c>
      <c r="AJ119" s="108">
        <f t="shared" si="14"/>
        <v>0.93882978723404253</v>
      </c>
      <c r="AK119" s="108">
        <f t="shared" si="14"/>
        <v>0.94680851063829785</v>
      </c>
      <c r="AL119" s="108">
        <f t="shared" si="14"/>
        <v>0.94813829787234039</v>
      </c>
      <c r="AM119" s="110">
        <f t="shared" si="14"/>
        <v>0</v>
      </c>
      <c r="AN119" s="110">
        <f t="shared" si="14"/>
        <v>0</v>
      </c>
      <c r="AO119" s="110">
        <f t="shared" si="14"/>
        <v>0</v>
      </c>
      <c r="AP119" s="111">
        <f t="shared" si="14"/>
        <v>0</v>
      </c>
    </row>
    <row r="120" spans="2:42" x14ac:dyDescent="0.25">
      <c r="B120" s="78">
        <f t="shared" ref="B120:B127" si="15">B119+1</f>
        <v>2008</v>
      </c>
      <c r="C120" s="107">
        <f t="shared" si="14"/>
        <v>2.5850340136054421E-2</v>
      </c>
      <c r="D120" s="108">
        <f t="shared" si="14"/>
        <v>6.1224489795918366E-2</v>
      </c>
      <c r="E120" s="108">
        <f t="shared" si="14"/>
        <v>0.10204081632653061</v>
      </c>
      <c r="F120" s="108">
        <f t="shared" si="14"/>
        <v>0.14285714285714285</v>
      </c>
      <c r="G120" s="108">
        <f t="shared" si="14"/>
        <v>0.20544217687074831</v>
      </c>
      <c r="H120" s="108">
        <f t="shared" si="14"/>
        <v>0.25850340136054423</v>
      </c>
      <c r="I120" s="108">
        <f t="shared" si="14"/>
        <v>0.3401360544217687</v>
      </c>
      <c r="J120" s="108">
        <f t="shared" si="14"/>
        <v>0.41224489795918368</v>
      </c>
      <c r="K120" s="108">
        <f t="shared" si="14"/>
        <v>0.49523809523809526</v>
      </c>
      <c r="L120" s="108">
        <f t="shared" si="14"/>
        <v>0.55102040816326525</v>
      </c>
      <c r="M120" s="108">
        <f t="shared" si="14"/>
        <v>0.5931972789115646</v>
      </c>
      <c r="N120" s="108">
        <f t="shared" si="14"/>
        <v>0.65306122448979587</v>
      </c>
      <c r="O120" s="108">
        <f t="shared" si="14"/>
        <v>0.6925170068027211</v>
      </c>
      <c r="P120" s="108">
        <f t="shared" si="14"/>
        <v>0.7360544217687075</v>
      </c>
      <c r="Q120" s="108">
        <f t="shared" si="14"/>
        <v>0.77414965986394557</v>
      </c>
      <c r="R120" s="108">
        <f t="shared" si="14"/>
        <v>0.79863945578231288</v>
      </c>
      <c r="S120" s="108">
        <f t="shared" si="14"/>
        <v>0.83809523809523812</v>
      </c>
      <c r="T120" s="108">
        <f t="shared" si="14"/>
        <v>0.85850340136054426</v>
      </c>
      <c r="U120" s="108">
        <f t="shared" si="14"/>
        <v>0.87346938775510208</v>
      </c>
      <c r="V120" s="108">
        <f t="shared" si="14"/>
        <v>0.88163265306122451</v>
      </c>
      <c r="W120" s="108">
        <f t="shared" si="14"/>
        <v>0.89523809523809528</v>
      </c>
      <c r="X120" s="108">
        <f t="shared" si="14"/>
        <v>0.90748299319727888</v>
      </c>
      <c r="Y120" s="108">
        <f t="shared" si="14"/>
        <v>0.91428571428571426</v>
      </c>
      <c r="Z120" s="108">
        <f t="shared" si="14"/>
        <v>0.92244897959183669</v>
      </c>
      <c r="AA120" s="108">
        <f t="shared" si="14"/>
        <v>0.93061224489795913</v>
      </c>
      <c r="AB120" s="108">
        <f t="shared" si="14"/>
        <v>0.93333333333333335</v>
      </c>
      <c r="AC120" s="108">
        <f t="shared" si="14"/>
        <v>0.94557823129251706</v>
      </c>
      <c r="AD120" s="108">
        <f t="shared" si="14"/>
        <v>0.95102040816326527</v>
      </c>
      <c r="AE120" s="108">
        <f t="shared" si="14"/>
        <v>0.96190476190476193</v>
      </c>
      <c r="AF120" s="108">
        <f t="shared" si="14"/>
        <v>0.97006802721088436</v>
      </c>
      <c r="AG120" s="108">
        <f t="shared" si="14"/>
        <v>0.97142857142857142</v>
      </c>
      <c r="AH120" s="108">
        <f t="shared" si="14"/>
        <v>0.9782312925170068</v>
      </c>
      <c r="AI120" s="110">
        <f t="shared" si="14"/>
        <v>0</v>
      </c>
      <c r="AJ120" s="110">
        <f t="shared" si="14"/>
        <v>0</v>
      </c>
      <c r="AK120" s="110">
        <f t="shared" si="14"/>
        <v>0</v>
      </c>
      <c r="AL120" s="110">
        <f t="shared" si="14"/>
        <v>0</v>
      </c>
      <c r="AM120" s="110">
        <f t="shared" si="14"/>
        <v>0</v>
      </c>
      <c r="AN120" s="110">
        <f t="shared" si="14"/>
        <v>0</v>
      </c>
      <c r="AO120" s="110">
        <f t="shared" si="14"/>
        <v>0</v>
      </c>
      <c r="AP120" s="111">
        <f t="shared" si="14"/>
        <v>0</v>
      </c>
    </row>
    <row r="121" spans="2:42" x14ac:dyDescent="0.25">
      <c r="B121" s="78">
        <f t="shared" si="15"/>
        <v>2009</v>
      </c>
      <c r="C121" s="107">
        <f t="shared" si="14"/>
        <v>3.8863976083707022E-2</v>
      </c>
      <c r="D121" s="108">
        <f t="shared" si="14"/>
        <v>6.5769805680119586E-2</v>
      </c>
      <c r="E121" s="108">
        <f t="shared" si="14"/>
        <v>0.10612855007473841</v>
      </c>
      <c r="F121" s="108">
        <f t="shared" si="14"/>
        <v>0.15695067264573992</v>
      </c>
      <c r="G121" s="108">
        <f t="shared" si="14"/>
        <v>0.22122571001494767</v>
      </c>
      <c r="H121" s="108">
        <f t="shared" si="14"/>
        <v>0.29297458893871448</v>
      </c>
      <c r="I121" s="108">
        <f t="shared" si="14"/>
        <v>0.35276532137518685</v>
      </c>
      <c r="J121" s="108">
        <f t="shared" si="14"/>
        <v>0.40358744394618834</v>
      </c>
      <c r="K121" s="108">
        <f t="shared" si="14"/>
        <v>0.44843049327354262</v>
      </c>
      <c r="L121" s="108">
        <f t="shared" si="14"/>
        <v>0.49925261584454411</v>
      </c>
      <c r="M121" s="108">
        <f t="shared" si="14"/>
        <v>0.55156950672645744</v>
      </c>
      <c r="N121" s="108">
        <f t="shared" si="14"/>
        <v>0.60986547085201792</v>
      </c>
      <c r="O121" s="108">
        <f t="shared" si="14"/>
        <v>0.65769805680119586</v>
      </c>
      <c r="P121" s="108">
        <f t="shared" si="14"/>
        <v>0.68609865470852016</v>
      </c>
      <c r="Q121" s="108">
        <f t="shared" si="14"/>
        <v>0.72197309417040356</v>
      </c>
      <c r="R121" s="108">
        <f t="shared" si="14"/>
        <v>0.75635276532137519</v>
      </c>
      <c r="S121" s="108">
        <f t="shared" si="14"/>
        <v>0.77130044843049328</v>
      </c>
      <c r="T121" s="108">
        <f t="shared" si="14"/>
        <v>0.78923766816143492</v>
      </c>
      <c r="U121" s="108">
        <f t="shared" si="14"/>
        <v>0.8056801195814649</v>
      </c>
      <c r="V121" s="108">
        <f t="shared" si="14"/>
        <v>0.81614349775784756</v>
      </c>
      <c r="W121" s="108">
        <f t="shared" si="14"/>
        <v>0.83109118086696565</v>
      </c>
      <c r="X121" s="108">
        <f t="shared" si="14"/>
        <v>0.84454409566517186</v>
      </c>
      <c r="Y121" s="108">
        <f t="shared" si="14"/>
        <v>0.86248131539611361</v>
      </c>
      <c r="Z121" s="108">
        <f t="shared" si="14"/>
        <v>0.88191330343796714</v>
      </c>
      <c r="AA121" s="108">
        <f t="shared" si="14"/>
        <v>0.89387144992526157</v>
      </c>
      <c r="AB121" s="108">
        <f t="shared" si="14"/>
        <v>0.91180866965620333</v>
      </c>
      <c r="AC121" s="108">
        <f t="shared" si="14"/>
        <v>0.91629297458893877</v>
      </c>
      <c r="AD121" s="108">
        <f t="shared" si="14"/>
        <v>0.9207772795216741</v>
      </c>
      <c r="AE121" s="110">
        <f t="shared" si="14"/>
        <v>0</v>
      </c>
      <c r="AF121" s="110">
        <f t="shared" si="14"/>
        <v>0</v>
      </c>
      <c r="AG121" s="110">
        <f t="shared" si="14"/>
        <v>0</v>
      </c>
      <c r="AH121" s="110">
        <f t="shared" si="14"/>
        <v>0</v>
      </c>
      <c r="AI121" s="110">
        <f t="shared" si="14"/>
        <v>0</v>
      </c>
      <c r="AJ121" s="110">
        <f t="shared" si="14"/>
        <v>0</v>
      </c>
      <c r="AK121" s="110">
        <f t="shared" si="14"/>
        <v>0</v>
      </c>
      <c r="AL121" s="110">
        <f t="shared" si="14"/>
        <v>0</v>
      </c>
      <c r="AM121" s="110">
        <f t="shared" si="14"/>
        <v>0</v>
      </c>
      <c r="AN121" s="110">
        <f t="shared" si="14"/>
        <v>0</v>
      </c>
      <c r="AO121" s="110">
        <f t="shared" si="14"/>
        <v>0</v>
      </c>
      <c r="AP121" s="111">
        <f t="shared" si="14"/>
        <v>0</v>
      </c>
    </row>
    <row r="122" spans="2:42" x14ac:dyDescent="0.25">
      <c r="B122" s="78">
        <f t="shared" si="15"/>
        <v>2010</v>
      </c>
      <c r="C122" s="107">
        <f t="shared" si="14"/>
        <v>3.5470668485675309E-2</v>
      </c>
      <c r="D122" s="108">
        <f t="shared" si="14"/>
        <v>6.8212824010914053E-2</v>
      </c>
      <c r="E122" s="108">
        <f t="shared" si="14"/>
        <v>0.10914051841746249</v>
      </c>
      <c r="F122" s="108">
        <f t="shared" si="14"/>
        <v>0.18281036834924966</v>
      </c>
      <c r="G122" s="108">
        <f t="shared" si="14"/>
        <v>0.23465211459754434</v>
      </c>
      <c r="H122" s="108">
        <f t="shared" si="14"/>
        <v>0.31514324693042289</v>
      </c>
      <c r="I122" s="108">
        <f t="shared" si="14"/>
        <v>0.36016371077762621</v>
      </c>
      <c r="J122" s="108">
        <f t="shared" si="14"/>
        <v>0.42837653478854026</v>
      </c>
      <c r="K122" s="108">
        <f t="shared" si="14"/>
        <v>0.50341064120054568</v>
      </c>
      <c r="L122" s="108">
        <f t="shared" si="14"/>
        <v>0.57162346521145979</v>
      </c>
      <c r="M122" s="108">
        <f t="shared" si="14"/>
        <v>0.63437926330150063</v>
      </c>
      <c r="N122" s="108">
        <f t="shared" si="14"/>
        <v>0.69167803547066853</v>
      </c>
      <c r="O122" s="108">
        <f t="shared" si="14"/>
        <v>0.73806275579809</v>
      </c>
      <c r="P122" s="108">
        <f t="shared" si="14"/>
        <v>0.76807639836289221</v>
      </c>
      <c r="Q122" s="108">
        <f t="shared" si="14"/>
        <v>0.7967257844474761</v>
      </c>
      <c r="R122" s="108">
        <f t="shared" si="14"/>
        <v>0.83083219645293316</v>
      </c>
      <c r="S122" s="108">
        <f t="shared" si="14"/>
        <v>0.85948158253751705</v>
      </c>
      <c r="T122" s="108">
        <f t="shared" si="14"/>
        <v>0.88130968622100958</v>
      </c>
      <c r="U122" s="108">
        <f t="shared" si="14"/>
        <v>0.89358799454297411</v>
      </c>
      <c r="V122" s="108">
        <f t="shared" si="14"/>
        <v>0.903137789904502</v>
      </c>
      <c r="W122" s="108">
        <f t="shared" si="14"/>
        <v>0.91268758526603</v>
      </c>
      <c r="X122" s="108">
        <f t="shared" si="14"/>
        <v>0.92769440654843105</v>
      </c>
      <c r="Y122" s="108">
        <f t="shared" si="14"/>
        <v>0.93315143246930421</v>
      </c>
      <c r="Z122" s="108">
        <f t="shared" si="14"/>
        <v>0.93997271487039569</v>
      </c>
      <c r="AA122" s="110">
        <f t="shared" si="14"/>
        <v>0</v>
      </c>
      <c r="AB122" s="110">
        <f t="shared" si="14"/>
        <v>0</v>
      </c>
      <c r="AC122" s="110">
        <f t="shared" si="14"/>
        <v>0</v>
      </c>
      <c r="AD122" s="110">
        <f t="shared" si="14"/>
        <v>0</v>
      </c>
      <c r="AE122" s="110">
        <f t="shared" si="14"/>
        <v>0</v>
      </c>
      <c r="AF122" s="110">
        <f t="shared" si="14"/>
        <v>0</v>
      </c>
      <c r="AG122" s="110">
        <f t="shared" si="14"/>
        <v>0</v>
      </c>
      <c r="AH122" s="110">
        <f t="shared" si="14"/>
        <v>0</v>
      </c>
      <c r="AI122" s="110">
        <f t="shared" si="14"/>
        <v>0</v>
      </c>
      <c r="AJ122" s="110">
        <f t="shared" si="14"/>
        <v>0</v>
      </c>
      <c r="AK122" s="110">
        <f t="shared" si="14"/>
        <v>0</v>
      </c>
      <c r="AL122" s="110">
        <f t="shared" si="14"/>
        <v>0</v>
      </c>
      <c r="AM122" s="110">
        <f t="shared" si="14"/>
        <v>0</v>
      </c>
      <c r="AN122" s="110">
        <f t="shared" si="14"/>
        <v>0</v>
      </c>
      <c r="AO122" s="110">
        <f t="shared" si="14"/>
        <v>0</v>
      </c>
      <c r="AP122" s="111">
        <f t="shared" si="14"/>
        <v>0</v>
      </c>
    </row>
    <row r="123" spans="2:42" x14ac:dyDescent="0.25">
      <c r="B123" s="78">
        <f t="shared" si="15"/>
        <v>2011</v>
      </c>
      <c r="C123" s="107">
        <f t="shared" si="14"/>
        <v>3.8412291933418691E-2</v>
      </c>
      <c r="D123" s="108">
        <f t="shared" si="14"/>
        <v>6.9142125480153652E-2</v>
      </c>
      <c r="E123" s="108">
        <f t="shared" si="14"/>
        <v>0.1203585147247119</v>
      </c>
      <c r="F123" s="108">
        <f t="shared" si="14"/>
        <v>0.17029449423815621</v>
      </c>
      <c r="G123" s="108">
        <f t="shared" si="14"/>
        <v>0.22535211267605634</v>
      </c>
      <c r="H123" s="108">
        <f t="shared" si="14"/>
        <v>0.29577464788732394</v>
      </c>
      <c r="I123" s="108">
        <f t="shared" si="14"/>
        <v>0.34827144686299616</v>
      </c>
      <c r="J123" s="108">
        <f t="shared" si="14"/>
        <v>0.40204865556978231</v>
      </c>
      <c r="K123" s="108">
        <f t="shared" si="14"/>
        <v>0.44686299615877079</v>
      </c>
      <c r="L123" s="108">
        <f t="shared" si="14"/>
        <v>0.50704225352112675</v>
      </c>
      <c r="M123" s="108">
        <f t="shared" si="14"/>
        <v>0.56466069142125486</v>
      </c>
      <c r="N123" s="108">
        <f t="shared" si="14"/>
        <v>0.60947503201024322</v>
      </c>
      <c r="O123" s="108">
        <f t="shared" si="14"/>
        <v>0.64532650448143403</v>
      </c>
      <c r="P123" s="108">
        <f t="shared" si="14"/>
        <v>0.67349551856594114</v>
      </c>
      <c r="Q123" s="108">
        <f t="shared" si="14"/>
        <v>0.72599231754161331</v>
      </c>
      <c r="R123" s="108">
        <f t="shared" si="14"/>
        <v>0.7554417413572343</v>
      </c>
      <c r="S123" s="108">
        <f t="shared" si="14"/>
        <v>0.79769526248399492</v>
      </c>
      <c r="T123" s="108">
        <f t="shared" si="14"/>
        <v>0.80793854033290657</v>
      </c>
      <c r="U123" s="108">
        <f t="shared" si="14"/>
        <v>0.81818181818181823</v>
      </c>
      <c r="V123" s="108">
        <f t="shared" si="14"/>
        <v>0.83098591549295775</v>
      </c>
      <c r="W123" s="110">
        <f t="shared" si="14"/>
        <v>0</v>
      </c>
      <c r="X123" s="110">
        <f t="shared" si="14"/>
        <v>0</v>
      </c>
      <c r="Y123" s="110">
        <f t="shared" si="14"/>
        <v>0</v>
      </c>
      <c r="Z123" s="110">
        <f t="shared" si="14"/>
        <v>0</v>
      </c>
      <c r="AA123" s="110">
        <f t="shared" si="14"/>
        <v>0</v>
      </c>
      <c r="AB123" s="110">
        <f t="shared" si="14"/>
        <v>0</v>
      </c>
      <c r="AC123" s="110">
        <f t="shared" si="14"/>
        <v>0</v>
      </c>
      <c r="AD123" s="110">
        <f t="shared" si="14"/>
        <v>0</v>
      </c>
      <c r="AE123" s="110">
        <f t="shared" si="14"/>
        <v>0</v>
      </c>
      <c r="AF123" s="110">
        <f t="shared" si="14"/>
        <v>0</v>
      </c>
      <c r="AG123" s="110">
        <f t="shared" si="14"/>
        <v>0</v>
      </c>
      <c r="AH123" s="110">
        <f t="shared" si="14"/>
        <v>0</v>
      </c>
      <c r="AI123" s="110">
        <f t="shared" si="14"/>
        <v>0</v>
      </c>
      <c r="AJ123" s="110">
        <f t="shared" si="14"/>
        <v>0</v>
      </c>
      <c r="AK123" s="110">
        <f t="shared" si="14"/>
        <v>0</v>
      </c>
      <c r="AL123" s="110">
        <f t="shared" si="14"/>
        <v>0</v>
      </c>
      <c r="AM123" s="110">
        <f t="shared" si="14"/>
        <v>0</v>
      </c>
      <c r="AN123" s="110">
        <f t="shared" si="14"/>
        <v>0</v>
      </c>
      <c r="AO123" s="110">
        <f t="shared" si="14"/>
        <v>0</v>
      </c>
      <c r="AP123" s="111">
        <f t="shared" si="14"/>
        <v>0</v>
      </c>
    </row>
    <row r="124" spans="2:42" x14ac:dyDescent="0.25">
      <c r="B124" s="78">
        <f t="shared" si="15"/>
        <v>2012</v>
      </c>
      <c r="C124" s="107">
        <f t="shared" si="14"/>
        <v>2.3346303501945526E-2</v>
      </c>
      <c r="D124" s="108">
        <f t="shared" si="14"/>
        <v>4.1504539559014265E-2</v>
      </c>
      <c r="E124" s="108">
        <f t="shared" si="14"/>
        <v>8.171206225680934E-2</v>
      </c>
      <c r="F124" s="108">
        <f t="shared" si="14"/>
        <v>0.12840466926070038</v>
      </c>
      <c r="G124" s="108">
        <f t="shared" si="14"/>
        <v>0.17639429312581065</v>
      </c>
      <c r="H124" s="108">
        <f t="shared" si="14"/>
        <v>0.22438391699092089</v>
      </c>
      <c r="I124" s="108">
        <f t="shared" si="14"/>
        <v>0.26718547341115434</v>
      </c>
      <c r="J124" s="108">
        <f t="shared" si="14"/>
        <v>0.32166018158236059</v>
      </c>
      <c r="K124" s="108">
        <f t="shared" si="14"/>
        <v>0.37872892347600517</v>
      </c>
      <c r="L124" s="108">
        <f t="shared" si="14"/>
        <v>0.41893644617380027</v>
      </c>
      <c r="M124" s="108">
        <f t="shared" si="14"/>
        <v>0.47211413748378728</v>
      </c>
      <c r="N124" s="108">
        <f t="shared" si="14"/>
        <v>0.52140077821011677</v>
      </c>
      <c r="O124" s="108">
        <f t="shared" si="14"/>
        <v>0.57587548638132291</v>
      </c>
      <c r="P124" s="108">
        <f t="shared" si="14"/>
        <v>0.61608300907911806</v>
      </c>
      <c r="Q124" s="108">
        <f t="shared" si="14"/>
        <v>0.63035019455252916</v>
      </c>
      <c r="R124" s="108">
        <f t="shared" si="14"/>
        <v>0.65758754863813229</v>
      </c>
      <c r="S124" s="110">
        <f t="shared" si="14"/>
        <v>0</v>
      </c>
      <c r="T124" s="110">
        <f t="shared" si="14"/>
        <v>0</v>
      </c>
      <c r="U124" s="110">
        <f t="shared" si="14"/>
        <v>0</v>
      </c>
      <c r="V124" s="110">
        <f t="shared" si="14"/>
        <v>0</v>
      </c>
      <c r="W124" s="110">
        <f t="shared" si="14"/>
        <v>0</v>
      </c>
      <c r="X124" s="110">
        <f t="shared" si="14"/>
        <v>0</v>
      </c>
      <c r="Y124" s="110">
        <f t="shared" si="14"/>
        <v>0</v>
      </c>
      <c r="Z124" s="110">
        <f t="shared" si="14"/>
        <v>0</v>
      </c>
      <c r="AA124" s="110">
        <f t="shared" si="14"/>
        <v>0</v>
      </c>
      <c r="AB124" s="110">
        <f t="shared" si="14"/>
        <v>0</v>
      </c>
      <c r="AC124" s="110">
        <f t="shared" si="14"/>
        <v>0</v>
      </c>
      <c r="AD124" s="110">
        <f t="shared" si="14"/>
        <v>0</v>
      </c>
      <c r="AE124" s="110">
        <f t="shared" si="14"/>
        <v>0</v>
      </c>
      <c r="AF124" s="110">
        <f t="shared" si="14"/>
        <v>0</v>
      </c>
      <c r="AG124" s="110">
        <f t="shared" si="14"/>
        <v>0</v>
      </c>
      <c r="AH124" s="110">
        <f t="shared" si="14"/>
        <v>0</v>
      </c>
      <c r="AI124" s="110">
        <f t="shared" si="14"/>
        <v>0</v>
      </c>
      <c r="AJ124" s="110">
        <f t="shared" si="14"/>
        <v>0</v>
      </c>
      <c r="AK124" s="110">
        <f t="shared" si="14"/>
        <v>0</v>
      </c>
      <c r="AL124" s="110">
        <f t="shared" si="14"/>
        <v>0</v>
      </c>
      <c r="AM124" s="110">
        <f t="shared" si="14"/>
        <v>0</v>
      </c>
      <c r="AN124" s="110">
        <f t="shared" si="14"/>
        <v>0</v>
      </c>
      <c r="AO124" s="110">
        <f t="shared" si="14"/>
        <v>0</v>
      </c>
      <c r="AP124" s="111">
        <f t="shared" si="14"/>
        <v>0</v>
      </c>
    </row>
    <row r="125" spans="2:42" x14ac:dyDescent="0.25">
      <c r="B125" s="78">
        <f t="shared" si="15"/>
        <v>2013</v>
      </c>
      <c r="C125" s="107">
        <f t="shared" si="14"/>
        <v>2.3980815347721823E-2</v>
      </c>
      <c r="D125" s="108">
        <f t="shared" si="14"/>
        <v>5.5155875299760189E-2</v>
      </c>
      <c r="E125" s="108">
        <f t="shared" si="14"/>
        <v>8.9928057553956831E-2</v>
      </c>
      <c r="F125" s="108">
        <f t="shared" si="14"/>
        <v>0.14028776978417265</v>
      </c>
      <c r="G125" s="108">
        <f t="shared" si="14"/>
        <v>0.17985611510791366</v>
      </c>
      <c r="H125" s="108">
        <f t="shared" si="14"/>
        <v>0.22062350119904076</v>
      </c>
      <c r="I125" s="108">
        <f t="shared" si="14"/>
        <v>0.27697841726618705</v>
      </c>
      <c r="J125" s="108">
        <f t="shared" si="14"/>
        <v>0.34532374100719426</v>
      </c>
      <c r="K125" s="108">
        <f t="shared" si="14"/>
        <v>0.41127098321342925</v>
      </c>
      <c r="L125" s="108">
        <f t="shared" si="14"/>
        <v>0.47002398081534774</v>
      </c>
      <c r="M125" s="108">
        <f t="shared" si="14"/>
        <v>0.50239808153477217</v>
      </c>
      <c r="N125" s="108">
        <f t="shared" si="14"/>
        <v>0.52757793764988015</v>
      </c>
      <c r="O125" s="110">
        <f t="shared" si="14"/>
        <v>0</v>
      </c>
      <c r="P125" s="110">
        <f t="shared" si="14"/>
        <v>0</v>
      </c>
      <c r="Q125" s="110">
        <f t="shared" si="14"/>
        <v>0</v>
      </c>
      <c r="R125" s="110">
        <f t="shared" ref="R125:AP125" si="16">(R69+R83)/($AS13)</f>
        <v>0</v>
      </c>
      <c r="S125" s="110">
        <f t="shared" si="16"/>
        <v>0</v>
      </c>
      <c r="T125" s="110">
        <f t="shared" si="16"/>
        <v>0</v>
      </c>
      <c r="U125" s="110">
        <f t="shared" si="16"/>
        <v>0</v>
      </c>
      <c r="V125" s="110">
        <f t="shared" si="16"/>
        <v>0</v>
      </c>
      <c r="W125" s="110">
        <f t="shared" si="16"/>
        <v>0</v>
      </c>
      <c r="X125" s="110">
        <f t="shared" si="16"/>
        <v>0</v>
      </c>
      <c r="Y125" s="110">
        <f t="shared" si="16"/>
        <v>0</v>
      </c>
      <c r="Z125" s="110">
        <f t="shared" si="16"/>
        <v>0</v>
      </c>
      <c r="AA125" s="110">
        <f t="shared" si="16"/>
        <v>0</v>
      </c>
      <c r="AB125" s="110">
        <f t="shared" si="16"/>
        <v>0</v>
      </c>
      <c r="AC125" s="110">
        <f t="shared" si="16"/>
        <v>0</v>
      </c>
      <c r="AD125" s="110">
        <f t="shared" si="16"/>
        <v>0</v>
      </c>
      <c r="AE125" s="110">
        <f t="shared" si="16"/>
        <v>0</v>
      </c>
      <c r="AF125" s="110">
        <f t="shared" si="16"/>
        <v>0</v>
      </c>
      <c r="AG125" s="110">
        <f t="shared" si="16"/>
        <v>0</v>
      </c>
      <c r="AH125" s="110">
        <f t="shared" si="16"/>
        <v>0</v>
      </c>
      <c r="AI125" s="110">
        <f t="shared" si="16"/>
        <v>0</v>
      </c>
      <c r="AJ125" s="110">
        <f t="shared" si="16"/>
        <v>0</v>
      </c>
      <c r="AK125" s="110">
        <f t="shared" si="16"/>
        <v>0</v>
      </c>
      <c r="AL125" s="110">
        <f t="shared" si="16"/>
        <v>0</v>
      </c>
      <c r="AM125" s="110">
        <f t="shared" si="16"/>
        <v>0</v>
      </c>
      <c r="AN125" s="110">
        <f t="shared" si="16"/>
        <v>0</v>
      </c>
      <c r="AO125" s="110">
        <f t="shared" si="16"/>
        <v>0</v>
      </c>
      <c r="AP125" s="111">
        <f t="shared" si="16"/>
        <v>0</v>
      </c>
    </row>
    <row r="126" spans="2:42" x14ac:dyDescent="0.25">
      <c r="B126" s="78">
        <f t="shared" si="15"/>
        <v>2014</v>
      </c>
      <c r="C126" s="107">
        <f t="shared" ref="C126:AP127" si="17">(C70+C84)/($AS14)</f>
        <v>2.3923444976076555E-2</v>
      </c>
      <c r="D126" s="108">
        <f t="shared" si="17"/>
        <v>6.2200956937799042E-2</v>
      </c>
      <c r="E126" s="108">
        <f t="shared" si="17"/>
        <v>9.8086124401913874E-2</v>
      </c>
      <c r="F126" s="108">
        <f t="shared" si="17"/>
        <v>0.13516746411483255</v>
      </c>
      <c r="G126" s="108">
        <f t="shared" si="17"/>
        <v>0.1674641148325359</v>
      </c>
      <c r="H126" s="108">
        <f t="shared" si="17"/>
        <v>0.2069377990430622</v>
      </c>
      <c r="I126" s="108">
        <f t="shared" si="17"/>
        <v>0.23325358851674641</v>
      </c>
      <c r="J126" s="108">
        <f t="shared" si="17"/>
        <v>0.25837320574162681</v>
      </c>
      <c r="K126" s="110">
        <f t="shared" si="17"/>
        <v>0</v>
      </c>
      <c r="L126" s="110">
        <f t="shared" si="17"/>
        <v>0</v>
      </c>
      <c r="M126" s="110">
        <f t="shared" si="17"/>
        <v>0</v>
      </c>
      <c r="N126" s="110">
        <f t="shared" si="17"/>
        <v>0</v>
      </c>
      <c r="O126" s="110">
        <f t="shared" si="17"/>
        <v>0</v>
      </c>
      <c r="P126" s="110">
        <f t="shared" si="17"/>
        <v>0</v>
      </c>
      <c r="Q126" s="110">
        <f t="shared" si="17"/>
        <v>0</v>
      </c>
      <c r="R126" s="110">
        <f t="shared" si="17"/>
        <v>0</v>
      </c>
      <c r="S126" s="110">
        <f t="shared" si="17"/>
        <v>0</v>
      </c>
      <c r="T126" s="110">
        <f t="shared" si="17"/>
        <v>0</v>
      </c>
      <c r="U126" s="110">
        <f t="shared" si="17"/>
        <v>0</v>
      </c>
      <c r="V126" s="110">
        <f t="shared" si="17"/>
        <v>0</v>
      </c>
      <c r="W126" s="110">
        <f t="shared" si="17"/>
        <v>0</v>
      </c>
      <c r="X126" s="110">
        <f t="shared" si="17"/>
        <v>0</v>
      </c>
      <c r="Y126" s="110">
        <f t="shared" si="17"/>
        <v>0</v>
      </c>
      <c r="Z126" s="110">
        <f t="shared" si="17"/>
        <v>0</v>
      </c>
      <c r="AA126" s="110">
        <f t="shared" si="17"/>
        <v>0</v>
      </c>
      <c r="AB126" s="110">
        <f t="shared" si="17"/>
        <v>0</v>
      </c>
      <c r="AC126" s="110">
        <f t="shared" si="17"/>
        <v>0</v>
      </c>
      <c r="AD126" s="110">
        <f t="shared" si="17"/>
        <v>0</v>
      </c>
      <c r="AE126" s="110">
        <f t="shared" si="17"/>
        <v>0</v>
      </c>
      <c r="AF126" s="110">
        <f t="shared" si="17"/>
        <v>0</v>
      </c>
      <c r="AG126" s="110">
        <f t="shared" si="17"/>
        <v>0</v>
      </c>
      <c r="AH126" s="110">
        <f t="shared" si="17"/>
        <v>0</v>
      </c>
      <c r="AI126" s="110">
        <f t="shared" si="17"/>
        <v>0</v>
      </c>
      <c r="AJ126" s="110">
        <f t="shared" si="17"/>
        <v>0</v>
      </c>
      <c r="AK126" s="110">
        <f t="shared" si="17"/>
        <v>0</v>
      </c>
      <c r="AL126" s="110">
        <f t="shared" si="17"/>
        <v>0</v>
      </c>
      <c r="AM126" s="110">
        <f t="shared" si="17"/>
        <v>0</v>
      </c>
      <c r="AN126" s="110">
        <f t="shared" si="17"/>
        <v>0</v>
      </c>
      <c r="AO126" s="110">
        <f t="shared" si="17"/>
        <v>0</v>
      </c>
      <c r="AP126" s="111">
        <f t="shared" si="17"/>
        <v>0</v>
      </c>
    </row>
    <row r="127" spans="2:42" x14ac:dyDescent="0.25">
      <c r="B127" s="79">
        <f t="shared" si="15"/>
        <v>2015</v>
      </c>
      <c r="C127" s="112">
        <f t="shared" si="17"/>
        <v>2.1024967148488831E-2</v>
      </c>
      <c r="D127" s="113">
        <f t="shared" si="17"/>
        <v>4.5992115637319315E-2</v>
      </c>
      <c r="E127" s="113">
        <f t="shared" si="17"/>
        <v>5.7818659658344283E-2</v>
      </c>
      <c r="F127" s="113">
        <f t="shared" si="17"/>
        <v>6.5703022339027597E-2</v>
      </c>
      <c r="G127" s="114">
        <f t="shared" si="17"/>
        <v>0</v>
      </c>
      <c r="H127" s="114">
        <f t="shared" si="17"/>
        <v>0</v>
      </c>
      <c r="I127" s="114">
        <f t="shared" si="17"/>
        <v>0</v>
      </c>
      <c r="J127" s="114">
        <f t="shared" si="17"/>
        <v>0</v>
      </c>
      <c r="K127" s="114">
        <f t="shared" si="17"/>
        <v>0</v>
      </c>
      <c r="L127" s="114">
        <f t="shared" si="17"/>
        <v>0</v>
      </c>
      <c r="M127" s="114">
        <f t="shared" si="17"/>
        <v>0</v>
      </c>
      <c r="N127" s="114">
        <f t="shared" si="17"/>
        <v>0</v>
      </c>
      <c r="O127" s="114">
        <f t="shared" si="17"/>
        <v>0</v>
      </c>
      <c r="P127" s="114">
        <f t="shared" si="17"/>
        <v>0</v>
      </c>
      <c r="Q127" s="114">
        <f t="shared" si="17"/>
        <v>0</v>
      </c>
      <c r="R127" s="114">
        <f t="shared" si="17"/>
        <v>0</v>
      </c>
      <c r="S127" s="114">
        <f t="shared" si="17"/>
        <v>0</v>
      </c>
      <c r="T127" s="114">
        <f t="shared" si="17"/>
        <v>0</v>
      </c>
      <c r="U127" s="114">
        <f t="shared" si="17"/>
        <v>0</v>
      </c>
      <c r="V127" s="114">
        <f t="shared" si="17"/>
        <v>0</v>
      </c>
      <c r="W127" s="114">
        <f t="shared" si="17"/>
        <v>0</v>
      </c>
      <c r="X127" s="114">
        <f t="shared" si="17"/>
        <v>0</v>
      </c>
      <c r="Y127" s="114">
        <f t="shared" si="17"/>
        <v>0</v>
      </c>
      <c r="Z127" s="114">
        <f t="shared" si="17"/>
        <v>0</v>
      </c>
      <c r="AA127" s="114">
        <f t="shared" si="17"/>
        <v>0</v>
      </c>
      <c r="AB127" s="114">
        <f t="shared" si="17"/>
        <v>0</v>
      </c>
      <c r="AC127" s="114">
        <f t="shared" si="17"/>
        <v>0</v>
      </c>
      <c r="AD127" s="114">
        <f t="shared" si="17"/>
        <v>0</v>
      </c>
      <c r="AE127" s="114">
        <f t="shared" si="17"/>
        <v>0</v>
      </c>
      <c r="AF127" s="114">
        <f t="shared" si="17"/>
        <v>0</v>
      </c>
      <c r="AG127" s="114">
        <f t="shared" si="17"/>
        <v>0</v>
      </c>
      <c r="AH127" s="114">
        <f t="shared" si="17"/>
        <v>0</v>
      </c>
      <c r="AI127" s="114">
        <f t="shared" si="17"/>
        <v>0</v>
      </c>
      <c r="AJ127" s="114">
        <f t="shared" si="17"/>
        <v>0</v>
      </c>
      <c r="AK127" s="114">
        <f t="shared" si="17"/>
        <v>0</v>
      </c>
      <c r="AL127" s="114">
        <f t="shared" si="17"/>
        <v>0</v>
      </c>
      <c r="AM127" s="114">
        <f t="shared" si="17"/>
        <v>0</v>
      </c>
      <c r="AN127" s="114">
        <f t="shared" si="17"/>
        <v>0</v>
      </c>
      <c r="AO127" s="114">
        <f t="shared" si="17"/>
        <v>0</v>
      </c>
      <c r="AP127" s="115">
        <f t="shared" si="17"/>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70" customWidth="1"/>
    <col min="2" max="2" width="18.7109375" style="70" customWidth="1"/>
    <col min="3" max="42" width="9.28515625" style="70" customWidth="1"/>
    <col min="43" max="43" width="4.5703125" style="70" customWidth="1"/>
    <col min="44" max="45" width="12.28515625" style="70" customWidth="1"/>
    <col min="46" max="46" width="4.5703125" style="70" customWidth="1"/>
    <col min="47" max="16384" width="8.85546875" style="70" hidden="1"/>
  </cols>
  <sheetData>
    <row r="1" spans="1:45" ht="15.75" x14ac:dyDescent="0.25">
      <c r="A1" s="69" t="s">
        <v>190</v>
      </c>
      <c r="E1"/>
      <c r="F1"/>
    </row>
    <row r="2" spans="1:45" x14ac:dyDescent="0.25">
      <c r="A2"/>
    </row>
    <row r="3" spans="1:45" customFormat="1" x14ac:dyDescent="0.25">
      <c r="AR3" s="70"/>
    </row>
    <row r="4" spans="1:45" x14ac:dyDescent="0.25">
      <c r="A4" s="83"/>
      <c r="B4" s="83"/>
      <c r="C4" s="267" t="s">
        <v>139</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row>
    <row r="5" spans="1:45" x14ac:dyDescent="0.25">
      <c r="B5" s="84" t="s">
        <v>0</v>
      </c>
      <c r="C5" s="86" t="s">
        <v>88</v>
      </c>
      <c r="D5" s="87" t="s">
        <v>89</v>
      </c>
      <c r="E5" s="87" t="s">
        <v>90</v>
      </c>
      <c r="F5" s="87" t="s">
        <v>91</v>
      </c>
      <c r="G5" s="87" t="s">
        <v>92</v>
      </c>
      <c r="H5" s="87" t="s">
        <v>93</v>
      </c>
      <c r="I5" s="87" t="s">
        <v>94</v>
      </c>
      <c r="J5" s="87" t="s">
        <v>95</v>
      </c>
      <c r="K5" s="87" t="s">
        <v>96</v>
      </c>
      <c r="L5" s="87" t="s">
        <v>97</v>
      </c>
      <c r="M5" s="87" t="s">
        <v>98</v>
      </c>
      <c r="N5" s="87" t="s">
        <v>99</v>
      </c>
      <c r="O5" s="87" t="s">
        <v>100</v>
      </c>
      <c r="P5" s="87" t="s">
        <v>101</v>
      </c>
      <c r="Q5" s="87" t="s">
        <v>102</v>
      </c>
      <c r="R5" s="87" t="s">
        <v>103</v>
      </c>
      <c r="S5" s="87" t="s">
        <v>104</v>
      </c>
      <c r="T5" s="87" t="s">
        <v>105</v>
      </c>
      <c r="U5" s="87" t="s">
        <v>106</v>
      </c>
      <c r="V5" s="87" t="s">
        <v>107</v>
      </c>
      <c r="W5" s="87" t="s">
        <v>108</v>
      </c>
      <c r="X5" s="87" t="s">
        <v>109</v>
      </c>
      <c r="Y5" s="87" t="s">
        <v>110</v>
      </c>
      <c r="Z5" s="87" t="s">
        <v>111</v>
      </c>
      <c r="AA5" s="87" t="s">
        <v>112</v>
      </c>
      <c r="AB5" s="87" t="s">
        <v>113</v>
      </c>
      <c r="AC5" s="87" t="s">
        <v>114</v>
      </c>
      <c r="AD5" s="87" t="s">
        <v>115</v>
      </c>
      <c r="AE5" s="87" t="s">
        <v>116</v>
      </c>
      <c r="AF5" s="87" t="s">
        <v>117</v>
      </c>
      <c r="AG5" s="87" t="s">
        <v>118</v>
      </c>
      <c r="AH5" s="87" t="s">
        <v>119</v>
      </c>
      <c r="AI5" s="87" t="s">
        <v>120</v>
      </c>
      <c r="AJ5" s="87" t="s">
        <v>121</v>
      </c>
      <c r="AK5" s="87" t="s">
        <v>122</v>
      </c>
      <c r="AL5" s="87" t="s">
        <v>123</v>
      </c>
      <c r="AM5" s="87" t="s">
        <v>124</v>
      </c>
      <c r="AN5" s="87" t="s">
        <v>125</v>
      </c>
      <c r="AO5" s="87" t="s">
        <v>126</v>
      </c>
      <c r="AP5" s="88" t="s">
        <v>127</v>
      </c>
      <c r="AR5" s="95" t="s">
        <v>134</v>
      </c>
      <c r="AS5" s="171" t="s">
        <v>6</v>
      </c>
    </row>
    <row r="6" spans="1:45" x14ac:dyDescent="0.25">
      <c r="B6" s="89">
        <v>2006</v>
      </c>
      <c r="C6" s="156">
        <v>2</v>
      </c>
      <c r="D6" s="174">
        <v>1</v>
      </c>
      <c r="E6" s="174">
        <v>6</v>
      </c>
      <c r="F6" s="174">
        <v>1</v>
      </c>
      <c r="G6" s="174">
        <v>2</v>
      </c>
      <c r="H6" s="174">
        <v>8</v>
      </c>
      <c r="I6" s="174">
        <v>3</v>
      </c>
      <c r="J6" s="174">
        <v>5</v>
      </c>
      <c r="K6" s="174">
        <v>7</v>
      </c>
      <c r="L6" s="174">
        <v>13</v>
      </c>
      <c r="M6" s="174">
        <v>5</v>
      </c>
      <c r="N6" s="174">
        <v>2</v>
      </c>
      <c r="O6" s="174">
        <v>1</v>
      </c>
      <c r="P6" s="174">
        <v>2</v>
      </c>
      <c r="Q6" s="174">
        <v>1</v>
      </c>
      <c r="R6" s="174">
        <v>3</v>
      </c>
      <c r="S6" s="174">
        <v>0</v>
      </c>
      <c r="T6" s="174">
        <v>1</v>
      </c>
      <c r="U6" s="174">
        <v>1</v>
      </c>
      <c r="V6" s="174">
        <v>1</v>
      </c>
      <c r="W6" s="174">
        <v>0</v>
      </c>
      <c r="X6" s="174">
        <v>0</v>
      </c>
      <c r="Y6" s="174">
        <v>0</v>
      </c>
      <c r="Z6" s="174">
        <v>2</v>
      </c>
      <c r="AA6" s="174">
        <v>0</v>
      </c>
      <c r="AB6" s="174">
        <v>-1</v>
      </c>
      <c r="AC6" s="174">
        <v>0</v>
      </c>
      <c r="AD6" s="174">
        <v>0</v>
      </c>
      <c r="AE6" s="174">
        <v>0</v>
      </c>
      <c r="AF6" s="174">
        <v>0</v>
      </c>
      <c r="AG6" s="174">
        <v>0</v>
      </c>
      <c r="AH6" s="174">
        <v>0</v>
      </c>
      <c r="AI6" s="174">
        <v>0</v>
      </c>
      <c r="AJ6" s="174">
        <v>0</v>
      </c>
      <c r="AK6" s="174">
        <v>-1</v>
      </c>
      <c r="AL6" s="174">
        <v>0</v>
      </c>
      <c r="AM6" s="174">
        <v>0</v>
      </c>
      <c r="AN6" s="174">
        <v>0</v>
      </c>
      <c r="AO6" s="174">
        <v>0</v>
      </c>
      <c r="AP6" s="175">
        <v>0</v>
      </c>
      <c r="AQ6" s="71"/>
      <c r="AR6" s="62">
        <v>18</v>
      </c>
      <c r="AS6" s="172">
        <f>SUM(C6:AP6,C27:AP27,AR6)</f>
        <v>220</v>
      </c>
    </row>
    <row r="7" spans="1:45" x14ac:dyDescent="0.25">
      <c r="B7" s="90">
        <f>B6+1</f>
        <v>2007</v>
      </c>
      <c r="C7" s="176">
        <v>0</v>
      </c>
      <c r="D7" s="177">
        <v>1</v>
      </c>
      <c r="E7" s="177">
        <v>6</v>
      </c>
      <c r="F7" s="177">
        <v>4</v>
      </c>
      <c r="G7" s="177">
        <v>10</v>
      </c>
      <c r="H7" s="177">
        <v>10</v>
      </c>
      <c r="I7" s="177">
        <v>1</v>
      </c>
      <c r="J7" s="177">
        <v>11</v>
      </c>
      <c r="K7" s="177">
        <v>3</v>
      </c>
      <c r="L7" s="177">
        <v>2</v>
      </c>
      <c r="M7" s="177">
        <v>1</v>
      </c>
      <c r="N7" s="177">
        <v>4</v>
      </c>
      <c r="O7" s="177">
        <v>0</v>
      </c>
      <c r="P7" s="177">
        <v>4</v>
      </c>
      <c r="Q7" s="177">
        <v>0</v>
      </c>
      <c r="R7" s="177">
        <v>2</v>
      </c>
      <c r="S7" s="177">
        <v>2</v>
      </c>
      <c r="T7" s="177">
        <v>0</v>
      </c>
      <c r="U7" s="177">
        <v>0</v>
      </c>
      <c r="V7" s="177">
        <v>0</v>
      </c>
      <c r="W7" s="177">
        <v>0</v>
      </c>
      <c r="X7" s="177">
        <v>1</v>
      </c>
      <c r="Y7" s="177">
        <v>1</v>
      </c>
      <c r="Z7" s="177">
        <v>1</v>
      </c>
      <c r="AA7" s="177">
        <v>0</v>
      </c>
      <c r="AB7" s="177">
        <v>0</v>
      </c>
      <c r="AC7" s="177">
        <v>0</v>
      </c>
      <c r="AD7" s="177">
        <v>0</v>
      </c>
      <c r="AE7" s="177">
        <v>0</v>
      </c>
      <c r="AF7" s="177">
        <v>0</v>
      </c>
      <c r="AG7" s="177">
        <v>0</v>
      </c>
      <c r="AH7" s="177">
        <v>0</v>
      </c>
      <c r="AI7" s="177">
        <v>0</v>
      </c>
      <c r="AJ7" s="177">
        <v>0</v>
      </c>
      <c r="AK7" s="177">
        <v>0</v>
      </c>
      <c r="AL7" s="177">
        <v>0</v>
      </c>
      <c r="AM7" s="160"/>
      <c r="AN7" s="160"/>
      <c r="AO7" s="160"/>
      <c r="AP7" s="161"/>
      <c r="AQ7" s="71"/>
      <c r="AR7" s="62">
        <v>-2</v>
      </c>
      <c r="AS7" s="172">
        <f t="shared" ref="AS7:AS15" si="0">SUM(C7:AP7,C28:AP28,AR7)</f>
        <v>209</v>
      </c>
    </row>
    <row r="8" spans="1:45" x14ac:dyDescent="0.25">
      <c r="B8" s="90">
        <f t="shared" ref="B8:B15" si="1">B7+1</f>
        <v>2008</v>
      </c>
      <c r="C8" s="176">
        <v>2</v>
      </c>
      <c r="D8" s="177">
        <v>9</v>
      </c>
      <c r="E8" s="177">
        <v>8</v>
      </c>
      <c r="F8" s="177">
        <v>8</v>
      </c>
      <c r="G8" s="177">
        <v>10</v>
      </c>
      <c r="H8" s="177">
        <v>9</v>
      </c>
      <c r="I8" s="177">
        <v>11</v>
      </c>
      <c r="J8" s="177">
        <v>7</v>
      </c>
      <c r="K8" s="177">
        <v>7</v>
      </c>
      <c r="L8" s="177">
        <v>4</v>
      </c>
      <c r="M8" s="177">
        <v>1</v>
      </c>
      <c r="N8" s="177">
        <v>2</v>
      </c>
      <c r="O8" s="177">
        <v>1</v>
      </c>
      <c r="P8" s="177">
        <v>0</v>
      </c>
      <c r="Q8" s="177">
        <v>7</v>
      </c>
      <c r="R8" s="177">
        <v>2</v>
      </c>
      <c r="S8" s="177">
        <v>0</v>
      </c>
      <c r="T8" s="177">
        <v>4</v>
      </c>
      <c r="U8" s="177">
        <v>1</v>
      </c>
      <c r="V8" s="177">
        <v>0</v>
      </c>
      <c r="W8" s="177">
        <v>1</v>
      </c>
      <c r="X8" s="177">
        <v>1</v>
      </c>
      <c r="Y8" s="177">
        <v>0</v>
      </c>
      <c r="Z8" s="177">
        <v>0</v>
      </c>
      <c r="AA8" s="177">
        <v>0</v>
      </c>
      <c r="AB8" s="177">
        <v>0</v>
      </c>
      <c r="AC8" s="177">
        <v>0</v>
      </c>
      <c r="AD8" s="177">
        <v>0</v>
      </c>
      <c r="AE8" s="177">
        <v>0</v>
      </c>
      <c r="AF8" s="177">
        <v>0</v>
      </c>
      <c r="AG8" s="177">
        <v>0</v>
      </c>
      <c r="AH8" s="177">
        <v>0</v>
      </c>
      <c r="AI8" s="160"/>
      <c r="AJ8" s="160"/>
      <c r="AK8" s="160"/>
      <c r="AL8" s="160"/>
      <c r="AM8" s="160"/>
      <c r="AN8" s="160"/>
      <c r="AO8" s="160" t="s">
        <v>166</v>
      </c>
      <c r="AP8" s="161"/>
      <c r="AQ8" s="71"/>
      <c r="AR8" s="62">
        <v>10</v>
      </c>
      <c r="AS8" s="172">
        <f t="shared" si="0"/>
        <v>225</v>
      </c>
    </row>
    <row r="9" spans="1:45" x14ac:dyDescent="0.25">
      <c r="B9" s="90">
        <f t="shared" si="1"/>
        <v>2009</v>
      </c>
      <c r="C9" s="176">
        <v>2</v>
      </c>
      <c r="D9" s="177">
        <v>7</v>
      </c>
      <c r="E9" s="177">
        <v>8</v>
      </c>
      <c r="F9" s="177">
        <v>10</v>
      </c>
      <c r="G9" s="177">
        <v>7</v>
      </c>
      <c r="H9" s="177">
        <v>14</v>
      </c>
      <c r="I9" s="177">
        <v>11</v>
      </c>
      <c r="J9" s="177">
        <v>4</v>
      </c>
      <c r="K9" s="177">
        <v>3</v>
      </c>
      <c r="L9" s="177">
        <v>9</v>
      </c>
      <c r="M9" s="177">
        <v>5</v>
      </c>
      <c r="N9" s="177">
        <v>2</v>
      </c>
      <c r="O9" s="177">
        <v>1</v>
      </c>
      <c r="P9" s="177">
        <v>2</v>
      </c>
      <c r="Q9" s="177">
        <v>1</v>
      </c>
      <c r="R9" s="177">
        <v>0</v>
      </c>
      <c r="S9" s="177">
        <v>1</v>
      </c>
      <c r="T9" s="177">
        <v>2</v>
      </c>
      <c r="U9" s="177">
        <v>1</v>
      </c>
      <c r="V9" s="177">
        <v>1</v>
      </c>
      <c r="W9" s="177">
        <v>1</v>
      </c>
      <c r="X9" s="177">
        <v>0</v>
      </c>
      <c r="Y9" s="177">
        <v>1</v>
      </c>
      <c r="Z9" s="177">
        <v>-1</v>
      </c>
      <c r="AA9" s="177">
        <v>-1</v>
      </c>
      <c r="AB9" s="177">
        <v>0</v>
      </c>
      <c r="AC9" s="177">
        <v>0</v>
      </c>
      <c r="AD9" s="177">
        <v>0</v>
      </c>
      <c r="AE9" s="160"/>
      <c r="AF9" s="160"/>
      <c r="AG9" s="160"/>
      <c r="AH9" s="160"/>
      <c r="AI9" s="160"/>
      <c r="AJ9" s="160"/>
      <c r="AK9" s="160"/>
      <c r="AL9" s="160"/>
      <c r="AM9" s="160"/>
      <c r="AN9" s="160"/>
      <c r="AO9" s="160"/>
      <c r="AP9" s="161"/>
      <c r="AQ9" s="71"/>
      <c r="AR9" s="62">
        <v>21</v>
      </c>
      <c r="AS9" s="172">
        <f t="shared" si="0"/>
        <v>231</v>
      </c>
    </row>
    <row r="10" spans="1:45" x14ac:dyDescent="0.25">
      <c r="B10" s="90">
        <f t="shared" si="1"/>
        <v>2010</v>
      </c>
      <c r="C10" s="176">
        <v>3</v>
      </c>
      <c r="D10" s="177">
        <v>6</v>
      </c>
      <c r="E10" s="177">
        <v>9</v>
      </c>
      <c r="F10" s="177">
        <v>10</v>
      </c>
      <c r="G10" s="177">
        <v>12</v>
      </c>
      <c r="H10" s="177">
        <v>7</v>
      </c>
      <c r="I10" s="177">
        <v>4</v>
      </c>
      <c r="J10" s="177">
        <v>10</v>
      </c>
      <c r="K10" s="177">
        <v>10</v>
      </c>
      <c r="L10" s="177">
        <v>5</v>
      </c>
      <c r="M10" s="177">
        <v>3</v>
      </c>
      <c r="N10" s="177">
        <v>2</v>
      </c>
      <c r="O10" s="177">
        <v>2</v>
      </c>
      <c r="P10" s="177">
        <v>2</v>
      </c>
      <c r="Q10" s="177">
        <v>2</v>
      </c>
      <c r="R10" s="177">
        <v>1</v>
      </c>
      <c r="S10" s="177">
        <v>2</v>
      </c>
      <c r="T10" s="177">
        <v>1</v>
      </c>
      <c r="U10" s="177">
        <v>1</v>
      </c>
      <c r="V10" s="177">
        <v>1</v>
      </c>
      <c r="W10" s="177">
        <v>1</v>
      </c>
      <c r="X10" s="177">
        <v>0</v>
      </c>
      <c r="Y10" s="177">
        <v>1</v>
      </c>
      <c r="Z10" s="177">
        <v>0</v>
      </c>
      <c r="AA10" s="160"/>
      <c r="AB10" s="160"/>
      <c r="AC10" s="160"/>
      <c r="AD10" s="160"/>
      <c r="AE10" s="160"/>
      <c r="AF10" s="160"/>
      <c r="AG10" s="160"/>
      <c r="AH10" s="160"/>
      <c r="AI10" s="160"/>
      <c r="AJ10" s="160"/>
      <c r="AK10" s="160"/>
      <c r="AL10" s="160"/>
      <c r="AM10" s="160"/>
      <c r="AN10" s="160"/>
      <c r="AO10" s="160"/>
      <c r="AP10" s="161"/>
      <c r="AQ10" s="71"/>
      <c r="AR10" s="62">
        <v>31</v>
      </c>
      <c r="AS10" s="172">
        <f t="shared" si="0"/>
        <v>252</v>
      </c>
    </row>
    <row r="11" spans="1:45" x14ac:dyDescent="0.25">
      <c r="B11" s="90">
        <f t="shared" si="1"/>
        <v>2011</v>
      </c>
      <c r="C11" s="176">
        <v>5</v>
      </c>
      <c r="D11" s="177">
        <v>11</v>
      </c>
      <c r="E11" s="177">
        <v>6</v>
      </c>
      <c r="F11" s="177">
        <v>8</v>
      </c>
      <c r="G11" s="177">
        <v>8</v>
      </c>
      <c r="H11" s="177">
        <v>13</v>
      </c>
      <c r="I11" s="177">
        <v>6</v>
      </c>
      <c r="J11" s="177">
        <v>6</v>
      </c>
      <c r="K11" s="177">
        <v>9</v>
      </c>
      <c r="L11" s="177">
        <v>3</v>
      </c>
      <c r="M11" s="177">
        <v>6</v>
      </c>
      <c r="N11" s="177">
        <v>1</v>
      </c>
      <c r="O11" s="177">
        <v>1</v>
      </c>
      <c r="P11" s="177">
        <v>4</v>
      </c>
      <c r="Q11" s="177">
        <v>6</v>
      </c>
      <c r="R11" s="177">
        <v>5</v>
      </c>
      <c r="S11" s="177">
        <v>3</v>
      </c>
      <c r="T11" s="177">
        <v>3</v>
      </c>
      <c r="U11" s="177">
        <v>2</v>
      </c>
      <c r="V11" s="177">
        <v>1</v>
      </c>
      <c r="W11" s="160"/>
      <c r="X11" s="160"/>
      <c r="Y11" s="160"/>
      <c r="Z11" s="160"/>
      <c r="AA11" s="160"/>
      <c r="AB11" s="160"/>
      <c r="AC11" s="160"/>
      <c r="AD11" s="160"/>
      <c r="AE11" s="160"/>
      <c r="AF11" s="160"/>
      <c r="AG11" s="160"/>
      <c r="AH11" s="160"/>
      <c r="AI11" s="160"/>
      <c r="AJ11" s="160"/>
      <c r="AK11" s="160"/>
      <c r="AL11" s="160"/>
      <c r="AM11" s="160"/>
      <c r="AN11" s="160"/>
      <c r="AO11" s="160"/>
      <c r="AP11" s="161"/>
      <c r="AQ11" s="71"/>
      <c r="AR11" s="62">
        <v>34</v>
      </c>
      <c r="AS11" s="172">
        <f t="shared" si="0"/>
        <v>287</v>
      </c>
    </row>
    <row r="12" spans="1:45" x14ac:dyDescent="0.25">
      <c r="B12" s="90">
        <f t="shared" si="1"/>
        <v>2012</v>
      </c>
      <c r="C12" s="176">
        <v>4</v>
      </c>
      <c r="D12" s="177">
        <v>12</v>
      </c>
      <c r="E12" s="177">
        <v>6</v>
      </c>
      <c r="F12" s="177">
        <v>13</v>
      </c>
      <c r="G12" s="177">
        <v>9</v>
      </c>
      <c r="H12" s="177">
        <v>18</v>
      </c>
      <c r="I12" s="177">
        <v>9</v>
      </c>
      <c r="J12" s="177">
        <v>15</v>
      </c>
      <c r="K12" s="177">
        <v>9</v>
      </c>
      <c r="L12" s="177">
        <v>7</v>
      </c>
      <c r="M12" s="177">
        <v>7</v>
      </c>
      <c r="N12" s="177">
        <v>5</v>
      </c>
      <c r="O12" s="177">
        <v>5</v>
      </c>
      <c r="P12" s="177">
        <v>4</v>
      </c>
      <c r="Q12" s="177">
        <v>0</v>
      </c>
      <c r="R12" s="177">
        <v>1</v>
      </c>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1"/>
      <c r="AQ12" s="71"/>
      <c r="AR12" s="62">
        <v>95</v>
      </c>
      <c r="AS12" s="172">
        <f t="shared" si="0"/>
        <v>328</v>
      </c>
    </row>
    <row r="13" spans="1:45" x14ac:dyDescent="0.25">
      <c r="B13" s="90">
        <f t="shared" si="1"/>
        <v>2013</v>
      </c>
      <c r="C13" s="176">
        <v>9</v>
      </c>
      <c r="D13" s="177">
        <v>2</v>
      </c>
      <c r="E13" s="177">
        <v>7</v>
      </c>
      <c r="F13" s="177">
        <v>8</v>
      </c>
      <c r="G13" s="177">
        <v>14</v>
      </c>
      <c r="H13" s="177">
        <v>10</v>
      </c>
      <c r="I13" s="177">
        <v>5</v>
      </c>
      <c r="J13" s="177">
        <v>4</v>
      </c>
      <c r="K13" s="177">
        <v>11</v>
      </c>
      <c r="L13" s="177">
        <v>5</v>
      </c>
      <c r="M13" s="177">
        <v>2</v>
      </c>
      <c r="N13" s="177">
        <v>6</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71"/>
      <c r="AR13" s="62">
        <v>137</v>
      </c>
      <c r="AS13" s="172">
        <f t="shared" si="0"/>
        <v>269</v>
      </c>
    </row>
    <row r="14" spans="1:45" x14ac:dyDescent="0.25">
      <c r="B14" s="90">
        <f t="shared" si="1"/>
        <v>2014</v>
      </c>
      <c r="C14" s="176">
        <v>5</v>
      </c>
      <c r="D14" s="177">
        <v>6</v>
      </c>
      <c r="E14" s="177">
        <v>7</v>
      </c>
      <c r="F14" s="177">
        <v>6</v>
      </c>
      <c r="G14" s="177">
        <v>6</v>
      </c>
      <c r="H14" s="177">
        <v>6</v>
      </c>
      <c r="I14" s="177">
        <v>4</v>
      </c>
      <c r="J14" s="177">
        <v>6</v>
      </c>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1"/>
      <c r="AQ14" s="71"/>
      <c r="AR14" s="62">
        <v>184</v>
      </c>
      <c r="AS14" s="172">
        <f t="shared" si="0"/>
        <v>259</v>
      </c>
    </row>
    <row r="15" spans="1:45" x14ac:dyDescent="0.25">
      <c r="B15" s="91">
        <f t="shared" si="1"/>
        <v>2015</v>
      </c>
      <c r="C15" s="178">
        <v>3</v>
      </c>
      <c r="D15" s="179">
        <v>3</v>
      </c>
      <c r="E15" s="179">
        <v>1</v>
      </c>
      <c r="F15" s="179">
        <v>1</v>
      </c>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Q15" s="71"/>
      <c r="AR15" s="165">
        <v>229</v>
      </c>
      <c r="AS15" s="173">
        <f t="shared" si="0"/>
        <v>239</v>
      </c>
    </row>
    <row r="16" spans="1:45" x14ac:dyDescent="0.25">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5" x14ac:dyDescent="0.25">
      <c r="B17" s="92" t="s">
        <v>12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166" t="s">
        <v>183</v>
      </c>
    </row>
    <row r="18" spans="1:45" x14ac:dyDescent="0.25">
      <c r="A18" s="93"/>
      <c r="B18" s="81" t="s">
        <v>140</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c r="AE18" s="167"/>
      <c r="AF18" s="167"/>
      <c r="AG18" s="167"/>
      <c r="AH18" s="167"/>
      <c r="AI18" s="167"/>
      <c r="AJ18" s="167"/>
      <c r="AK18" s="167"/>
      <c r="AL18" s="167"/>
      <c r="AM18" s="167"/>
      <c r="AN18" s="167"/>
      <c r="AO18" s="167"/>
      <c r="AP18" s="167"/>
      <c r="AQ18" s="167"/>
      <c r="AR18" s="71"/>
      <c r="AS18" s="93"/>
    </row>
    <row r="19" spans="1:45" x14ac:dyDescent="0.25">
      <c r="A19" s="93"/>
      <c r="B19" s="81" t="s">
        <v>128</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8"/>
      <c r="AE19" s="167"/>
      <c r="AF19" s="167"/>
      <c r="AG19" s="167"/>
      <c r="AH19" s="167"/>
      <c r="AI19" s="167"/>
      <c r="AJ19" s="167"/>
      <c r="AK19" s="167"/>
      <c r="AL19" s="167"/>
      <c r="AM19" s="167"/>
      <c r="AN19" s="167"/>
      <c r="AO19" s="167"/>
      <c r="AP19" s="167"/>
      <c r="AQ19" s="167"/>
      <c r="AR19" s="71"/>
      <c r="AS19" s="93"/>
    </row>
    <row r="20" spans="1:45" x14ac:dyDescent="0.25">
      <c r="A20" s="93"/>
      <c r="B20" s="81" t="s">
        <v>129</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67"/>
      <c r="AF20" s="167"/>
      <c r="AG20" s="167"/>
      <c r="AH20" s="167"/>
      <c r="AI20" s="167"/>
      <c r="AJ20" s="167"/>
      <c r="AK20" s="167"/>
      <c r="AL20" s="167"/>
      <c r="AM20" s="167"/>
      <c r="AN20" s="167"/>
      <c r="AO20" s="167"/>
      <c r="AP20" s="167"/>
      <c r="AQ20" s="167"/>
      <c r="AR20" s="71"/>
      <c r="AS20" s="93"/>
    </row>
    <row r="21" spans="1:45" x14ac:dyDescent="0.25">
      <c r="A21" s="93"/>
      <c r="B21" s="81" t="s">
        <v>130</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71"/>
      <c r="AS21" s="93"/>
    </row>
    <row r="22" spans="1:45" x14ac:dyDescent="0.25">
      <c r="A22" s="93"/>
      <c r="B22" s="155" t="s">
        <v>183</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71"/>
      <c r="AS22" s="93"/>
    </row>
    <row r="23" spans="1:45"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5" x14ac:dyDescent="0.2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5" x14ac:dyDescent="0.25">
      <c r="B25" s="83"/>
      <c r="C25" s="270" t="s">
        <v>141</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c r="AQ25" s="71"/>
      <c r="AR25" s="71"/>
    </row>
    <row r="26" spans="1:45" x14ac:dyDescent="0.25">
      <c r="B26" s="84" t="s">
        <v>0</v>
      </c>
      <c r="C26" s="74" t="s">
        <v>88</v>
      </c>
      <c r="D26" s="169" t="s">
        <v>89</v>
      </c>
      <c r="E26" s="169" t="s">
        <v>90</v>
      </c>
      <c r="F26" s="169" t="s">
        <v>91</v>
      </c>
      <c r="G26" s="169" t="s">
        <v>92</v>
      </c>
      <c r="H26" s="169" t="s">
        <v>93</v>
      </c>
      <c r="I26" s="169" t="s">
        <v>94</v>
      </c>
      <c r="J26" s="169" t="s">
        <v>95</v>
      </c>
      <c r="K26" s="169" t="s">
        <v>96</v>
      </c>
      <c r="L26" s="169" t="s">
        <v>97</v>
      </c>
      <c r="M26" s="169" t="s">
        <v>98</v>
      </c>
      <c r="N26" s="169" t="s">
        <v>99</v>
      </c>
      <c r="O26" s="169" t="s">
        <v>100</v>
      </c>
      <c r="P26" s="169" t="s">
        <v>101</v>
      </c>
      <c r="Q26" s="169" t="s">
        <v>102</v>
      </c>
      <c r="R26" s="169" t="s">
        <v>103</v>
      </c>
      <c r="S26" s="169" t="s">
        <v>104</v>
      </c>
      <c r="T26" s="169" t="s">
        <v>105</v>
      </c>
      <c r="U26" s="169" t="s">
        <v>106</v>
      </c>
      <c r="V26" s="169" t="s">
        <v>107</v>
      </c>
      <c r="W26" s="169" t="s">
        <v>108</v>
      </c>
      <c r="X26" s="169" t="s">
        <v>109</v>
      </c>
      <c r="Y26" s="169" t="s">
        <v>110</v>
      </c>
      <c r="Z26" s="169" t="s">
        <v>111</v>
      </c>
      <c r="AA26" s="169" t="s">
        <v>112</v>
      </c>
      <c r="AB26" s="169" t="s">
        <v>113</v>
      </c>
      <c r="AC26" s="169" t="s">
        <v>114</v>
      </c>
      <c r="AD26" s="169" t="s">
        <v>115</v>
      </c>
      <c r="AE26" s="169" t="s">
        <v>116</v>
      </c>
      <c r="AF26" s="169" t="s">
        <v>117</v>
      </c>
      <c r="AG26" s="169" t="s">
        <v>118</v>
      </c>
      <c r="AH26" s="169" t="s">
        <v>119</v>
      </c>
      <c r="AI26" s="169" t="s">
        <v>120</v>
      </c>
      <c r="AJ26" s="169" t="s">
        <v>121</v>
      </c>
      <c r="AK26" s="169" t="s">
        <v>122</v>
      </c>
      <c r="AL26" s="169" t="s">
        <v>123</v>
      </c>
      <c r="AM26" s="169" t="s">
        <v>124</v>
      </c>
      <c r="AN26" s="169" t="s">
        <v>125</v>
      </c>
      <c r="AO26" s="169" t="s">
        <v>126</v>
      </c>
      <c r="AP26" s="170" t="s">
        <v>127</v>
      </c>
      <c r="AQ26" s="71"/>
      <c r="AR26" s="71"/>
    </row>
    <row r="27" spans="1:45" x14ac:dyDescent="0.25">
      <c r="B27" s="94">
        <v>2006</v>
      </c>
      <c r="C27" s="156">
        <v>1</v>
      </c>
      <c r="D27" s="174">
        <v>0</v>
      </c>
      <c r="E27" s="174">
        <v>0</v>
      </c>
      <c r="F27" s="174">
        <v>1</v>
      </c>
      <c r="G27" s="174">
        <v>0</v>
      </c>
      <c r="H27" s="174">
        <v>0</v>
      </c>
      <c r="I27" s="174">
        <v>2</v>
      </c>
      <c r="J27" s="174">
        <v>10</v>
      </c>
      <c r="K27" s="174">
        <v>10</v>
      </c>
      <c r="L27" s="174">
        <v>10</v>
      </c>
      <c r="M27" s="174">
        <v>15</v>
      </c>
      <c r="N27" s="174">
        <v>9</v>
      </c>
      <c r="O27" s="174">
        <v>10</v>
      </c>
      <c r="P27" s="174">
        <v>9</v>
      </c>
      <c r="Q27" s="174">
        <v>8</v>
      </c>
      <c r="R27" s="174">
        <v>6</v>
      </c>
      <c r="S27" s="174">
        <v>6</v>
      </c>
      <c r="T27" s="174">
        <v>5</v>
      </c>
      <c r="U27" s="174">
        <v>8</v>
      </c>
      <c r="V27" s="174">
        <v>5</v>
      </c>
      <c r="W27" s="174">
        <v>4</v>
      </c>
      <c r="X27" s="174">
        <v>6</v>
      </c>
      <c r="Y27" s="174">
        <v>0</v>
      </c>
      <c r="Z27" s="174">
        <v>0</v>
      </c>
      <c r="AA27" s="174">
        <v>2</v>
      </c>
      <c r="AB27" s="174">
        <v>0</v>
      </c>
      <c r="AC27" s="174">
        <v>0</v>
      </c>
      <c r="AD27" s="174">
        <v>0</v>
      </c>
      <c r="AE27" s="174">
        <v>1</v>
      </c>
      <c r="AF27" s="174">
        <v>1</v>
      </c>
      <c r="AG27" s="174">
        <v>1</v>
      </c>
      <c r="AH27" s="174">
        <v>0</v>
      </c>
      <c r="AI27" s="174">
        <v>3</v>
      </c>
      <c r="AJ27" s="174">
        <v>1</v>
      </c>
      <c r="AK27" s="174">
        <v>2</v>
      </c>
      <c r="AL27" s="174">
        <v>0</v>
      </c>
      <c r="AM27" s="174">
        <v>1</v>
      </c>
      <c r="AN27" s="174">
        <v>0</v>
      </c>
      <c r="AO27" s="174">
        <v>0</v>
      </c>
      <c r="AP27" s="175">
        <v>0</v>
      </c>
      <c r="AQ27" s="71"/>
      <c r="AR27" s="71"/>
    </row>
    <row r="28" spans="1:45" x14ac:dyDescent="0.25">
      <c r="B28" s="78">
        <f>B27+1</f>
        <v>2007</v>
      </c>
      <c r="C28" s="176">
        <v>1</v>
      </c>
      <c r="D28" s="177">
        <v>0</v>
      </c>
      <c r="E28" s="177">
        <v>1</v>
      </c>
      <c r="F28" s="177">
        <v>6</v>
      </c>
      <c r="G28" s="177">
        <v>2</v>
      </c>
      <c r="H28" s="177">
        <v>2</v>
      </c>
      <c r="I28" s="177">
        <v>5</v>
      </c>
      <c r="J28" s="177">
        <v>6</v>
      </c>
      <c r="K28" s="177">
        <v>12</v>
      </c>
      <c r="L28" s="177">
        <v>11</v>
      </c>
      <c r="M28" s="177">
        <v>16</v>
      </c>
      <c r="N28" s="177">
        <v>6</v>
      </c>
      <c r="O28" s="177">
        <v>10</v>
      </c>
      <c r="P28" s="177">
        <v>5</v>
      </c>
      <c r="Q28" s="177">
        <v>10</v>
      </c>
      <c r="R28" s="177">
        <v>6</v>
      </c>
      <c r="S28" s="177">
        <v>11</v>
      </c>
      <c r="T28" s="177">
        <v>9</v>
      </c>
      <c r="U28" s="177">
        <v>9</v>
      </c>
      <c r="V28" s="177">
        <v>5</v>
      </c>
      <c r="W28" s="177">
        <v>1</v>
      </c>
      <c r="X28" s="177">
        <v>2</v>
      </c>
      <c r="Y28" s="177">
        <v>2</v>
      </c>
      <c r="Z28" s="177">
        <v>0</v>
      </c>
      <c r="AA28" s="177">
        <v>0</v>
      </c>
      <c r="AB28" s="177">
        <v>4</v>
      </c>
      <c r="AC28" s="177">
        <v>0</v>
      </c>
      <c r="AD28" s="177">
        <v>0</v>
      </c>
      <c r="AE28" s="177">
        <v>1</v>
      </c>
      <c r="AF28" s="177">
        <v>0</v>
      </c>
      <c r="AG28" s="177">
        <v>0</v>
      </c>
      <c r="AH28" s="177">
        <v>0</v>
      </c>
      <c r="AI28" s="177">
        <v>1</v>
      </c>
      <c r="AJ28" s="177">
        <v>0</v>
      </c>
      <c r="AK28" s="177">
        <v>1</v>
      </c>
      <c r="AL28" s="177">
        <v>2</v>
      </c>
      <c r="AM28" s="160"/>
      <c r="AN28" s="160"/>
      <c r="AO28" s="160"/>
      <c r="AP28" s="161"/>
      <c r="AQ28" s="71"/>
      <c r="AR28" s="71"/>
    </row>
    <row r="29" spans="1:45" x14ac:dyDescent="0.25">
      <c r="B29" s="78">
        <f t="shared" ref="B29:B36" si="2">B28+1</f>
        <v>2008</v>
      </c>
      <c r="C29" s="176">
        <v>0</v>
      </c>
      <c r="D29" s="177">
        <v>2</v>
      </c>
      <c r="E29" s="177">
        <v>2</v>
      </c>
      <c r="F29" s="177">
        <v>2</v>
      </c>
      <c r="G29" s="177">
        <v>5</v>
      </c>
      <c r="H29" s="177">
        <v>3</v>
      </c>
      <c r="I29" s="177">
        <v>5</v>
      </c>
      <c r="J29" s="177">
        <v>9</v>
      </c>
      <c r="K29" s="177">
        <v>12</v>
      </c>
      <c r="L29" s="177">
        <v>7</v>
      </c>
      <c r="M29" s="177">
        <v>7</v>
      </c>
      <c r="N29" s="177">
        <v>9</v>
      </c>
      <c r="O29" s="177">
        <v>18</v>
      </c>
      <c r="P29" s="177">
        <v>3</v>
      </c>
      <c r="Q29" s="177">
        <v>3</v>
      </c>
      <c r="R29" s="177">
        <v>4</v>
      </c>
      <c r="S29" s="177">
        <v>2</v>
      </c>
      <c r="T29" s="177">
        <v>4</v>
      </c>
      <c r="U29" s="177">
        <v>3</v>
      </c>
      <c r="V29" s="177">
        <v>1</v>
      </c>
      <c r="W29" s="177">
        <v>6</v>
      </c>
      <c r="X29" s="177">
        <v>2</v>
      </c>
      <c r="Y29" s="177">
        <v>4</v>
      </c>
      <c r="Z29" s="177">
        <v>0</v>
      </c>
      <c r="AA29" s="177">
        <v>2</v>
      </c>
      <c r="AB29" s="177">
        <v>0</v>
      </c>
      <c r="AC29" s="177">
        <v>0</v>
      </c>
      <c r="AD29" s="177">
        <v>2</v>
      </c>
      <c r="AE29" s="177">
        <v>1</v>
      </c>
      <c r="AF29" s="177">
        <v>0</v>
      </c>
      <c r="AG29" s="177">
        <v>0</v>
      </c>
      <c r="AH29" s="177">
        <v>2</v>
      </c>
      <c r="AI29" s="160"/>
      <c r="AJ29" s="160"/>
      <c r="AK29" s="160"/>
      <c r="AL29" s="160"/>
      <c r="AM29" s="160"/>
      <c r="AN29" s="160"/>
      <c r="AO29" s="160"/>
      <c r="AP29" s="161"/>
      <c r="AQ29" s="71"/>
      <c r="AR29" s="71"/>
    </row>
    <row r="30" spans="1:45" x14ac:dyDescent="0.25">
      <c r="B30" s="78">
        <f t="shared" si="2"/>
        <v>2009</v>
      </c>
      <c r="C30" s="176">
        <v>2</v>
      </c>
      <c r="D30" s="177">
        <v>1</v>
      </c>
      <c r="E30" s="177">
        <v>2</v>
      </c>
      <c r="F30" s="177">
        <v>3</v>
      </c>
      <c r="G30" s="177">
        <v>3</v>
      </c>
      <c r="H30" s="177">
        <v>6</v>
      </c>
      <c r="I30" s="177">
        <v>3</v>
      </c>
      <c r="J30" s="177">
        <v>10</v>
      </c>
      <c r="K30" s="177">
        <v>8</v>
      </c>
      <c r="L30" s="177">
        <v>16</v>
      </c>
      <c r="M30" s="177">
        <v>10</v>
      </c>
      <c r="N30" s="177">
        <v>11</v>
      </c>
      <c r="O30" s="177">
        <v>5</v>
      </c>
      <c r="P30" s="177">
        <v>6</v>
      </c>
      <c r="Q30" s="177">
        <v>6</v>
      </c>
      <c r="R30" s="177">
        <v>5</v>
      </c>
      <c r="S30" s="177">
        <v>6</v>
      </c>
      <c r="T30" s="177">
        <v>2</v>
      </c>
      <c r="U30" s="177">
        <v>2</v>
      </c>
      <c r="V30" s="177">
        <v>1</v>
      </c>
      <c r="W30" s="177">
        <v>2</v>
      </c>
      <c r="X30" s="177">
        <v>2</v>
      </c>
      <c r="Y30" s="177">
        <v>0</v>
      </c>
      <c r="Z30" s="177">
        <v>1</v>
      </c>
      <c r="AA30" s="177">
        <v>3</v>
      </c>
      <c r="AB30" s="177">
        <v>2</v>
      </c>
      <c r="AC30" s="177">
        <v>1</v>
      </c>
      <c r="AD30" s="177">
        <v>0</v>
      </c>
      <c r="AE30" s="160"/>
      <c r="AF30" s="160"/>
      <c r="AG30" s="160"/>
      <c r="AH30" s="160"/>
      <c r="AI30" s="160"/>
      <c r="AJ30" s="160"/>
      <c r="AK30" s="160"/>
      <c r="AL30" s="160"/>
      <c r="AM30" s="160"/>
      <c r="AN30" s="160"/>
      <c r="AO30" s="160"/>
      <c r="AP30" s="161"/>
      <c r="AQ30" s="71"/>
      <c r="AR30" s="71"/>
    </row>
    <row r="31" spans="1:45" x14ac:dyDescent="0.25">
      <c r="B31" s="78">
        <f t="shared" si="2"/>
        <v>2010</v>
      </c>
      <c r="C31" s="176">
        <v>0</v>
      </c>
      <c r="D31" s="177">
        <v>1</v>
      </c>
      <c r="E31" s="177">
        <v>2</v>
      </c>
      <c r="F31" s="177">
        <v>4</v>
      </c>
      <c r="G31" s="177">
        <v>4</v>
      </c>
      <c r="H31" s="177">
        <v>11</v>
      </c>
      <c r="I31" s="177">
        <v>10</v>
      </c>
      <c r="J31" s="177">
        <v>9</v>
      </c>
      <c r="K31" s="177">
        <v>2</v>
      </c>
      <c r="L31" s="177">
        <v>10</v>
      </c>
      <c r="M31" s="177">
        <v>7</v>
      </c>
      <c r="N31" s="177">
        <v>8</v>
      </c>
      <c r="O31" s="177">
        <v>7</v>
      </c>
      <c r="P31" s="177">
        <v>8</v>
      </c>
      <c r="Q31" s="177">
        <v>5</v>
      </c>
      <c r="R31" s="177">
        <v>9</v>
      </c>
      <c r="S31" s="177">
        <v>5</v>
      </c>
      <c r="T31" s="177">
        <v>5</v>
      </c>
      <c r="U31" s="177">
        <v>4</v>
      </c>
      <c r="V31" s="177">
        <v>5</v>
      </c>
      <c r="W31" s="177">
        <v>5</v>
      </c>
      <c r="X31" s="177">
        <v>3</v>
      </c>
      <c r="Y31" s="177">
        <v>1</v>
      </c>
      <c r="Z31" s="177">
        <v>1</v>
      </c>
      <c r="AA31" s="160"/>
      <c r="AB31" s="160"/>
      <c r="AC31" s="160"/>
      <c r="AD31" s="160"/>
      <c r="AE31" s="160"/>
      <c r="AF31" s="160"/>
      <c r="AG31" s="160"/>
      <c r="AH31" s="160"/>
      <c r="AI31" s="160"/>
      <c r="AJ31" s="160"/>
      <c r="AK31" s="160"/>
      <c r="AL31" s="160"/>
      <c r="AM31" s="160"/>
      <c r="AN31" s="160"/>
      <c r="AO31" s="160"/>
      <c r="AP31" s="161"/>
      <c r="AQ31" s="71"/>
      <c r="AR31" s="71"/>
    </row>
    <row r="32" spans="1:45" x14ac:dyDescent="0.25">
      <c r="B32" s="78">
        <f t="shared" si="2"/>
        <v>2011</v>
      </c>
      <c r="C32" s="176">
        <v>0</v>
      </c>
      <c r="D32" s="177">
        <v>0</v>
      </c>
      <c r="E32" s="177">
        <v>4</v>
      </c>
      <c r="F32" s="177">
        <v>3</v>
      </c>
      <c r="G32" s="177">
        <v>16</v>
      </c>
      <c r="H32" s="177">
        <v>11</v>
      </c>
      <c r="I32" s="177">
        <v>15</v>
      </c>
      <c r="J32" s="177">
        <v>6</v>
      </c>
      <c r="K32" s="177">
        <v>12</v>
      </c>
      <c r="L32" s="177">
        <v>7</v>
      </c>
      <c r="M32" s="177">
        <v>11</v>
      </c>
      <c r="N32" s="177">
        <v>9</v>
      </c>
      <c r="O32" s="177">
        <v>6</v>
      </c>
      <c r="P32" s="177">
        <v>13</v>
      </c>
      <c r="Q32" s="177">
        <v>10</v>
      </c>
      <c r="R32" s="177">
        <v>6</v>
      </c>
      <c r="S32" s="177">
        <v>6</v>
      </c>
      <c r="T32" s="177">
        <v>3</v>
      </c>
      <c r="U32" s="177">
        <v>5</v>
      </c>
      <c r="V32" s="177">
        <v>3</v>
      </c>
      <c r="W32" s="160"/>
      <c r="X32" s="160"/>
      <c r="Y32" s="160"/>
      <c r="Z32" s="160"/>
      <c r="AA32" s="160"/>
      <c r="AB32" s="160"/>
      <c r="AC32" s="160"/>
      <c r="AD32" s="160"/>
      <c r="AE32" s="160"/>
      <c r="AF32" s="160"/>
      <c r="AG32" s="160"/>
      <c r="AH32" s="160"/>
      <c r="AI32" s="160"/>
      <c r="AJ32" s="160"/>
      <c r="AK32" s="160"/>
      <c r="AL32" s="160"/>
      <c r="AM32" s="160"/>
      <c r="AN32" s="160"/>
      <c r="AO32" s="160"/>
      <c r="AP32" s="161"/>
      <c r="AQ32" s="71"/>
      <c r="AR32" s="71"/>
    </row>
    <row r="33" spans="1:45" x14ac:dyDescent="0.25">
      <c r="B33" s="78">
        <f t="shared" si="2"/>
        <v>2012</v>
      </c>
      <c r="C33" s="176">
        <v>1</v>
      </c>
      <c r="D33" s="177">
        <v>2</v>
      </c>
      <c r="E33" s="177">
        <v>3</v>
      </c>
      <c r="F33" s="177">
        <v>7</v>
      </c>
      <c r="G33" s="177">
        <v>7</v>
      </c>
      <c r="H33" s="177">
        <v>12</v>
      </c>
      <c r="I33" s="177">
        <v>11</v>
      </c>
      <c r="J33" s="177">
        <v>8</v>
      </c>
      <c r="K33" s="177">
        <v>6</v>
      </c>
      <c r="L33" s="177">
        <v>9</v>
      </c>
      <c r="M33" s="177">
        <v>13</v>
      </c>
      <c r="N33" s="177">
        <v>12</v>
      </c>
      <c r="O33" s="177">
        <v>13</v>
      </c>
      <c r="P33" s="177">
        <v>1</v>
      </c>
      <c r="Q33" s="177">
        <v>2</v>
      </c>
      <c r="R33" s="177">
        <v>2</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71"/>
      <c r="AR33" s="71"/>
    </row>
    <row r="34" spans="1:45" x14ac:dyDescent="0.25">
      <c r="B34" s="78">
        <f t="shared" si="2"/>
        <v>2013</v>
      </c>
      <c r="C34" s="176">
        <v>0</v>
      </c>
      <c r="D34" s="177">
        <v>1</v>
      </c>
      <c r="E34" s="177">
        <v>4</v>
      </c>
      <c r="F34" s="177">
        <v>1</v>
      </c>
      <c r="G34" s="177">
        <v>4</v>
      </c>
      <c r="H34" s="177">
        <v>12</v>
      </c>
      <c r="I34" s="177">
        <v>8</v>
      </c>
      <c r="J34" s="177">
        <v>6</v>
      </c>
      <c r="K34" s="177">
        <v>7</v>
      </c>
      <c r="L34" s="177">
        <v>4</v>
      </c>
      <c r="M34" s="177">
        <v>2</v>
      </c>
      <c r="N34" s="177">
        <v>0</v>
      </c>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71"/>
      <c r="AR34" s="71"/>
    </row>
    <row r="35" spans="1:45" x14ac:dyDescent="0.25">
      <c r="B35" s="78">
        <f t="shared" si="2"/>
        <v>2014</v>
      </c>
      <c r="C35" s="176">
        <v>0</v>
      </c>
      <c r="D35" s="177">
        <v>0</v>
      </c>
      <c r="E35" s="177">
        <v>1</v>
      </c>
      <c r="F35" s="177">
        <v>5</v>
      </c>
      <c r="G35" s="177">
        <v>3</v>
      </c>
      <c r="H35" s="177">
        <v>11</v>
      </c>
      <c r="I35" s="177">
        <v>9</v>
      </c>
      <c r="J35" s="177">
        <v>0</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1"/>
      <c r="AQ35" s="71"/>
      <c r="AR35" s="71"/>
    </row>
    <row r="36" spans="1:45" x14ac:dyDescent="0.25">
      <c r="B36" s="79">
        <f t="shared" si="2"/>
        <v>2015</v>
      </c>
      <c r="C36" s="178">
        <v>0</v>
      </c>
      <c r="D36" s="179">
        <v>0</v>
      </c>
      <c r="E36" s="179">
        <v>1</v>
      </c>
      <c r="F36" s="179">
        <v>1</v>
      </c>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c r="AQ36" s="71"/>
      <c r="AR36" s="71"/>
    </row>
    <row r="37" spans="1:45" x14ac:dyDescent="0.25">
      <c r="AR37" s="85"/>
    </row>
    <row r="38" spans="1:45" x14ac:dyDescent="0.25">
      <c r="B38" s="92" t="s">
        <v>12</v>
      </c>
      <c r="AR38" s="85"/>
    </row>
    <row r="39" spans="1:45" x14ac:dyDescent="0.25">
      <c r="B39" s="81" t="s">
        <v>140</v>
      </c>
      <c r="AR39" s="85"/>
    </row>
    <row r="40" spans="1:45" x14ac:dyDescent="0.25">
      <c r="B40" s="81" t="s">
        <v>132</v>
      </c>
      <c r="AR40" s="85"/>
    </row>
    <row r="41" spans="1:45" x14ac:dyDescent="0.25">
      <c r="B41" s="81" t="s">
        <v>129</v>
      </c>
      <c r="AR41" s="85"/>
    </row>
    <row r="42" spans="1:45" x14ac:dyDescent="0.25">
      <c r="B42" s="81" t="s">
        <v>130</v>
      </c>
      <c r="AR42" s="85"/>
    </row>
    <row r="43" spans="1:45" x14ac:dyDescent="0.25">
      <c r="A43" s="93"/>
      <c r="B43" s="155" t="s">
        <v>183</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85"/>
      <c r="AS43" s="93"/>
    </row>
    <row r="44" spans="1:45" x14ac:dyDescent="0.25">
      <c r="AR44" s="85"/>
    </row>
    <row r="45" spans="1:45" x14ac:dyDescent="0.25">
      <c r="AR45" s="85"/>
    </row>
    <row r="46" spans="1:45" x14ac:dyDescent="0.25">
      <c r="B46" s="83"/>
      <c r="C46" s="267" t="s">
        <v>142</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9"/>
      <c r="AR46" s="85"/>
    </row>
    <row r="47" spans="1:45" x14ac:dyDescent="0.25">
      <c r="B47" s="84" t="s">
        <v>0</v>
      </c>
      <c r="C47" s="84" t="s">
        <v>88</v>
      </c>
      <c r="D47" s="73" t="s">
        <v>89</v>
      </c>
      <c r="E47" s="73" t="s">
        <v>90</v>
      </c>
      <c r="F47" s="73" t="s">
        <v>91</v>
      </c>
      <c r="G47" s="73" t="s">
        <v>92</v>
      </c>
      <c r="H47" s="73" t="s">
        <v>93</v>
      </c>
      <c r="I47" s="73" t="s">
        <v>94</v>
      </c>
      <c r="J47" s="73" t="s">
        <v>95</v>
      </c>
      <c r="K47" s="73" t="s">
        <v>96</v>
      </c>
      <c r="L47" s="73" t="s">
        <v>97</v>
      </c>
      <c r="M47" s="73" t="s">
        <v>98</v>
      </c>
      <c r="N47" s="73" t="s">
        <v>99</v>
      </c>
      <c r="O47" s="73" t="s">
        <v>100</v>
      </c>
      <c r="P47" s="73" t="s">
        <v>101</v>
      </c>
      <c r="Q47" s="73" t="s">
        <v>102</v>
      </c>
      <c r="R47" s="73" t="s">
        <v>103</v>
      </c>
      <c r="S47" s="73" t="s">
        <v>104</v>
      </c>
      <c r="T47" s="73" t="s">
        <v>105</v>
      </c>
      <c r="U47" s="73" t="s">
        <v>106</v>
      </c>
      <c r="V47" s="73" t="s">
        <v>107</v>
      </c>
      <c r="W47" s="73" t="s">
        <v>108</v>
      </c>
      <c r="X47" s="73" t="s">
        <v>109</v>
      </c>
      <c r="Y47" s="73" t="s">
        <v>110</v>
      </c>
      <c r="Z47" s="73" t="s">
        <v>111</v>
      </c>
      <c r="AA47" s="73" t="s">
        <v>112</v>
      </c>
      <c r="AB47" s="73" t="s">
        <v>113</v>
      </c>
      <c r="AC47" s="73" t="s">
        <v>114</v>
      </c>
      <c r="AD47" s="73" t="s">
        <v>115</v>
      </c>
      <c r="AE47" s="73" t="s">
        <v>116</v>
      </c>
      <c r="AF47" s="73" t="s">
        <v>117</v>
      </c>
      <c r="AG47" s="73" t="s">
        <v>118</v>
      </c>
      <c r="AH47" s="73" t="s">
        <v>119</v>
      </c>
      <c r="AI47" s="73" t="s">
        <v>120</v>
      </c>
      <c r="AJ47" s="73" t="s">
        <v>121</v>
      </c>
      <c r="AK47" s="73" t="s">
        <v>122</v>
      </c>
      <c r="AL47" s="73" t="s">
        <v>123</v>
      </c>
      <c r="AM47" s="73" t="s">
        <v>124</v>
      </c>
      <c r="AN47" s="73" t="s">
        <v>125</v>
      </c>
      <c r="AO47" s="73" t="s">
        <v>126</v>
      </c>
      <c r="AP47" s="75" t="s">
        <v>127</v>
      </c>
    </row>
    <row r="48" spans="1:45" x14ac:dyDescent="0.25">
      <c r="B48" s="94">
        <v>2006</v>
      </c>
      <c r="C48" s="96">
        <f>C6+C27</f>
        <v>3</v>
      </c>
      <c r="D48" s="97">
        <f t="shared" ref="D48:AP48" si="3">D6+D27</f>
        <v>1</v>
      </c>
      <c r="E48" s="97">
        <f t="shared" si="3"/>
        <v>6</v>
      </c>
      <c r="F48" s="97">
        <f t="shared" si="3"/>
        <v>2</v>
      </c>
      <c r="G48" s="97">
        <f t="shared" si="3"/>
        <v>2</v>
      </c>
      <c r="H48" s="97">
        <f t="shared" si="3"/>
        <v>8</v>
      </c>
      <c r="I48" s="97">
        <f t="shared" si="3"/>
        <v>5</v>
      </c>
      <c r="J48" s="97">
        <f t="shared" si="3"/>
        <v>15</v>
      </c>
      <c r="K48" s="97">
        <f t="shared" si="3"/>
        <v>17</v>
      </c>
      <c r="L48" s="97">
        <f t="shared" si="3"/>
        <v>23</v>
      </c>
      <c r="M48" s="97">
        <f t="shared" si="3"/>
        <v>20</v>
      </c>
      <c r="N48" s="97">
        <f t="shared" si="3"/>
        <v>11</v>
      </c>
      <c r="O48" s="97">
        <f t="shared" si="3"/>
        <v>11</v>
      </c>
      <c r="P48" s="97">
        <f t="shared" si="3"/>
        <v>11</v>
      </c>
      <c r="Q48" s="97">
        <f t="shared" si="3"/>
        <v>9</v>
      </c>
      <c r="R48" s="97">
        <f t="shared" si="3"/>
        <v>9</v>
      </c>
      <c r="S48" s="97">
        <f t="shared" si="3"/>
        <v>6</v>
      </c>
      <c r="T48" s="97">
        <f t="shared" si="3"/>
        <v>6</v>
      </c>
      <c r="U48" s="97">
        <f t="shared" si="3"/>
        <v>9</v>
      </c>
      <c r="V48" s="97">
        <f t="shared" si="3"/>
        <v>6</v>
      </c>
      <c r="W48" s="97">
        <f t="shared" si="3"/>
        <v>4</v>
      </c>
      <c r="X48" s="97">
        <f t="shared" si="3"/>
        <v>6</v>
      </c>
      <c r="Y48" s="97">
        <f t="shared" si="3"/>
        <v>0</v>
      </c>
      <c r="Z48" s="97">
        <f t="shared" si="3"/>
        <v>2</v>
      </c>
      <c r="AA48" s="97">
        <f t="shared" si="3"/>
        <v>2</v>
      </c>
      <c r="AB48" s="97">
        <f t="shared" si="3"/>
        <v>-1</v>
      </c>
      <c r="AC48" s="97">
        <f t="shared" si="3"/>
        <v>0</v>
      </c>
      <c r="AD48" s="97">
        <f t="shared" si="3"/>
        <v>0</v>
      </c>
      <c r="AE48" s="97">
        <f t="shared" si="3"/>
        <v>1</v>
      </c>
      <c r="AF48" s="97">
        <f t="shared" si="3"/>
        <v>1</v>
      </c>
      <c r="AG48" s="97">
        <f t="shared" si="3"/>
        <v>1</v>
      </c>
      <c r="AH48" s="97">
        <f t="shared" si="3"/>
        <v>0</v>
      </c>
      <c r="AI48" s="97">
        <f t="shared" si="3"/>
        <v>3</v>
      </c>
      <c r="AJ48" s="97">
        <f t="shared" si="3"/>
        <v>1</v>
      </c>
      <c r="AK48" s="97">
        <f t="shared" si="3"/>
        <v>1</v>
      </c>
      <c r="AL48" s="97">
        <f t="shared" si="3"/>
        <v>0</v>
      </c>
      <c r="AM48" s="97">
        <f t="shared" si="3"/>
        <v>1</v>
      </c>
      <c r="AN48" s="97">
        <f t="shared" si="3"/>
        <v>0</v>
      </c>
      <c r="AO48" s="97">
        <f t="shared" si="3"/>
        <v>0</v>
      </c>
      <c r="AP48" s="98">
        <f t="shared" si="3"/>
        <v>0</v>
      </c>
    </row>
    <row r="49" spans="2:44" x14ac:dyDescent="0.25">
      <c r="B49" s="78">
        <f>B48+1</f>
        <v>2007</v>
      </c>
      <c r="C49" s="96">
        <f t="shared" ref="C49:AL57" si="4">C7+C28</f>
        <v>1</v>
      </c>
      <c r="D49" s="97">
        <f t="shared" si="4"/>
        <v>1</v>
      </c>
      <c r="E49" s="97">
        <f t="shared" si="4"/>
        <v>7</v>
      </c>
      <c r="F49" s="97">
        <f t="shared" si="4"/>
        <v>10</v>
      </c>
      <c r="G49" s="97">
        <f t="shared" si="4"/>
        <v>12</v>
      </c>
      <c r="H49" s="97">
        <f t="shared" si="4"/>
        <v>12</v>
      </c>
      <c r="I49" s="97">
        <f t="shared" si="4"/>
        <v>6</v>
      </c>
      <c r="J49" s="97">
        <f t="shared" si="4"/>
        <v>17</v>
      </c>
      <c r="K49" s="97">
        <f t="shared" si="4"/>
        <v>15</v>
      </c>
      <c r="L49" s="97">
        <f t="shared" si="4"/>
        <v>13</v>
      </c>
      <c r="M49" s="97">
        <f t="shared" si="4"/>
        <v>17</v>
      </c>
      <c r="N49" s="97">
        <f t="shared" si="4"/>
        <v>10</v>
      </c>
      <c r="O49" s="97">
        <f t="shared" si="4"/>
        <v>10</v>
      </c>
      <c r="P49" s="97">
        <f t="shared" si="4"/>
        <v>9</v>
      </c>
      <c r="Q49" s="97">
        <f t="shared" si="4"/>
        <v>10</v>
      </c>
      <c r="R49" s="97">
        <f t="shared" si="4"/>
        <v>8</v>
      </c>
      <c r="S49" s="97">
        <f t="shared" si="4"/>
        <v>13</v>
      </c>
      <c r="T49" s="97">
        <f t="shared" si="4"/>
        <v>9</v>
      </c>
      <c r="U49" s="97">
        <f t="shared" si="4"/>
        <v>9</v>
      </c>
      <c r="V49" s="97">
        <f t="shared" si="4"/>
        <v>5</v>
      </c>
      <c r="W49" s="97">
        <f t="shared" si="4"/>
        <v>1</v>
      </c>
      <c r="X49" s="97">
        <f t="shared" si="4"/>
        <v>3</v>
      </c>
      <c r="Y49" s="97">
        <f t="shared" si="4"/>
        <v>3</v>
      </c>
      <c r="Z49" s="97">
        <f t="shared" si="4"/>
        <v>1</v>
      </c>
      <c r="AA49" s="97">
        <f t="shared" si="4"/>
        <v>0</v>
      </c>
      <c r="AB49" s="97">
        <f t="shared" si="4"/>
        <v>4</v>
      </c>
      <c r="AC49" s="97">
        <f t="shared" si="4"/>
        <v>0</v>
      </c>
      <c r="AD49" s="97">
        <f t="shared" si="4"/>
        <v>0</v>
      </c>
      <c r="AE49" s="97">
        <f t="shared" si="4"/>
        <v>1</v>
      </c>
      <c r="AF49" s="97">
        <f t="shared" si="4"/>
        <v>0</v>
      </c>
      <c r="AG49" s="97">
        <f t="shared" si="4"/>
        <v>0</v>
      </c>
      <c r="AH49" s="97">
        <f t="shared" si="4"/>
        <v>0</v>
      </c>
      <c r="AI49" s="97">
        <f t="shared" si="4"/>
        <v>1</v>
      </c>
      <c r="AJ49" s="97">
        <f t="shared" si="4"/>
        <v>0</v>
      </c>
      <c r="AK49" s="97">
        <f t="shared" si="4"/>
        <v>1</v>
      </c>
      <c r="AL49" s="97">
        <f t="shared" si="4"/>
        <v>2</v>
      </c>
      <c r="AM49" s="99"/>
      <c r="AN49" s="99"/>
      <c r="AO49" s="99"/>
      <c r="AP49" s="100"/>
    </row>
    <row r="50" spans="2:44" x14ac:dyDescent="0.25">
      <c r="B50" s="78">
        <f t="shared" ref="B50:B57" si="5">B49+1</f>
        <v>2008</v>
      </c>
      <c r="C50" s="96">
        <f t="shared" si="4"/>
        <v>2</v>
      </c>
      <c r="D50" s="97">
        <f t="shared" si="4"/>
        <v>11</v>
      </c>
      <c r="E50" s="97">
        <f t="shared" si="4"/>
        <v>10</v>
      </c>
      <c r="F50" s="97">
        <f t="shared" si="4"/>
        <v>10</v>
      </c>
      <c r="G50" s="97">
        <f t="shared" si="4"/>
        <v>15</v>
      </c>
      <c r="H50" s="97">
        <f t="shared" si="4"/>
        <v>12</v>
      </c>
      <c r="I50" s="97">
        <f t="shared" si="4"/>
        <v>16</v>
      </c>
      <c r="J50" s="97">
        <f t="shared" si="4"/>
        <v>16</v>
      </c>
      <c r="K50" s="97">
        <f t="shared" si="4"/>
        <v>19</v>
      </c>
      <c r="L50" s="97">
        <f t="shared" si="4"/>
        <v>11</v>
      </c>
      <c r="M50" s="97">
        <f t="shared" si="4"/>
        <v>8</v>
      </c>
      <c r="N50" s="97">
        <f t="shared" si="4"/>
        <v>11</v>
      </c>
      <c r="O50" s="97">
        <f t="shared" si="4"/>
        <v>19</v>
      </c>
      <c r="P50" s="97">
        <f t="shared" si="4"/>
        <v>3</v>
      </c>
      <c r="Q50" s="97">
        <f t="shared" si="4"/>
        <v>10</v>
      </c>
      <c r="R50" s="97">
        <f t="shared" si="4"/>
        <v>6</v>
      </c>
      <c r="S50" s="97">
        <f t="shared" si="4"/>
        <v>2</v>
      </c>
      <c r="T50" s="97">
        <f t="shared" si="4"/>
        <v>8</v>
      </c>
      <c r="U50" s="97">
        <f t="shared" si="4"/>
        <v>4</v>
      </c>
      <c r="V50" s="97">
        <f t="shared" si="4"/>
        <v>1</v>
      </c>
      <c r="W50" s="97">
        <f t="shared" si="4"/>
        <v>7</v>
      </c>
      <c r="X50" s="97">
        <f t="shared" si="4"/>
        <v>3</v>
      </c>
      <c r="Y50" s="97">
        <f t="shared" si="4"/>
        <v>4</v>
      </c>
      <c r="Z50" s="97">
        <f t="shared" si="4"/>
        <v>0</v>
      </c>
      <c r="AA50" s="97">
        <f t="shared" si="4"/>
        <v>2</v>
      </c>
      <c r="AB50" s="97">
        <f t="shared" si="4"/>
        <v>0</v>
      </c>
      <c r="AC50" s="97">
        <f t="shared" si="4"/>
        <v>0</v>
      </c>
      <c r="AD50" s="97">
        <f t="shared" si="4"/>
        <v>2</v>
      </c>
      <c r="AE50" s="97">
        <f t="shared" si="4"/>
        <v>1</v>
      </c>
      <c r="AF50" s="97">
        <f t="shared" si="4"/>
        <v>0</v>
      </c>
      <c r="AG50" s="97">
        <f t="shared" si="4"/>
        <v>0</v>
      </c>
      <c r="AH50" s="97">
        <f t="shared" si="4"/>
        <v>2</v>
      </c>
      <c r="AI50" s="99"/>
      <c r="AJ50" s="99"/>
      <c r="AK50" s="99"/>
      <c r="AL50" s="99"/>
      <c r="AM50" s="99"/>
      <c r="AN50" s="99"/>
      <c r="AO50" s="99"/>
      <c r="AP50" s="100"/>
    </row>
    <row r="51" spans="2:44" x14ac:dyDescent="0.25">
      <c r="B51" s="78">
        <f t="shared" si="5"/>
        <v>2009</v>
      </c>
      <c r="C51" s="96">
        <f t="shared" si="4"/>
        <v>4</v>
      </c>
      <c r="D51" s="97">
        <f t="shared" si="4"/>
        <v>8</v>
      </c>
      <c r="E51" s="97">
        <f t="shared" si="4"/>
        <v>10</v>
      </c>
      <c r="F51" s="97">
        <f t="shared" si="4"/>
        <v>13</v>
      </c>
      <c r="G51" s="97">
        <f t="shared" si="4"/>
        <v>10</v>
      </c>
      <c r="H51" s="97">
        <f t="shared" si="4"/>
        <v>20</v>
      </c>
      <c r="I51" s="97">
        <f t="shared" si="4"/>
        <v>14</v>
      </c>
      <c r="J51" s="97">
        <f t="shared" si="4"/>
        <v>14</v>
      </c>
      <c r="K51" s="97">
        <f t="shared" si="4"/>
        <v>11</v>
      </c>
      <c r="L51" s="97">
        <f t="shared" si="4"/>
        <v>25</v>
      </c>
      <c r="M51" s="97">
        <f t="shared" si="4"/>
        <v>15</v>
      </c>
      <c r="N51" s="97">
        <f t="shared" si="4"/>
        <v>13</v>
      </c>
      <c r="O51" s="97">
        <f t="shared" si="4"/>
        <v>6</v>
      </c>
      <c r="P51" s="97">
        <f t="shared" si="4"/>
        <v>8</v>
      </c>
      <c r="Q51" s="97">
        <f t="shared" si="4"/>
        <v>7</v>
      </c>
      <c r="R51" s="97">
        <f t="shared" si="4"/>
        <v>5</v>
      </c>
      <c r="S51" s="97">
        <f t="shared" si="4"/>
        <v>7</v>
      </c>
      <c r="T51" s="97">
        <f t="shared" si="4"/>
        <v>4</v>
      </c>
      <c r="U51" s="97">
        <f t="shared" si="4"/>
        <v>3</v>
      </c>
      <c r="V51" s="97">
        <f t="shared" si="4"/>
        <v>2</v>
      </c>
      <c r="W51" s="97">
        <f t="shared" si="4"/>
        <v>3</v>
      </c>
      <c r="X51" s="97">
        <f t="shared" si="4"/>
        <v>2</v>
      </c>
      <c r="Y51" s="97">
        <f t="shared" si="4"/>
        <v>1</v>
      </c>
      <c r="Z51" s="97">
        <f t="shared" si="4"/>
        <v>0</v>
      </c>
      <c r="AA51" s="97">
        <f t="shared" si="4"/>
        <v>2</v>
      </c>
      <c r="AB51" s="97">
        <f t="shared" si="4"/>
        <v>2</v>
      </c>
      <c r="AC51" s="97">
        <f t="shared" si="4"/>
        <v>1</v>
      </c>
      <c r="AD51" s="97">
        <f t="shared" si="4"/>
        <v>0</v>
      </c>
      <c r="AE51" s="99"/>
      <c r="AF51" s="99"/>
      <c r="AG51" s="99"/>
      <c r="AH51" s="99"/>
      <c r="AI51" s="99"/>
      <c r="AJ51" s="99"/>
      <c r="AK51" s="99"/>
      <c r="AL51" s="99"/>
      <c r="AM51" s="99"/>
      <c r="AN51" s="99"/>
      <c r="AO51" s="99"/>
      <c r="AP51" s="100"/>
    </row>
    <row r="52" spans="2:44" x14ac:dyDescent="0.25">
      <c r="B52" s="78">
        <f t="shared" si="5"/>
        <v>2010</v>
      </c>
      <c r="C52" s="96">
        <f t="shared" si="4"/>
        <v>3</v>
      </c>
      <c r="D52" s="97">
        <f t="shared" si="4"/>
        <v>7</v>
      </c>
      <c r="E52" s="97">
        <f t="shared" si="4"/>
        <v>11</v>
      </c>
      <c r="F52" s="97">
        <f t="shared" si="4"/>
        <v>14</v>
      </c>
      <c r="G52" s="97">
        <f t="shared" si="4"/>
        <v>16</v>
      </c>
      <c r="H52" s="97">
        <f t="shared" si="4"/>
        <v>18</v>
      </c>
      <c r="I52" s="97">
        <f t="shared" si="4"/>
        <v>14</v>
      </c>
      <c r="J52" s="97">
        <f t="shared" si="4"/>
        <v>19</v>
      </c>
      <c r="K52" s="97">
        <f t="shared" si="4"/>
        <v>12</v>
      </c>
      <c r="L52" s="97">
        <f t="shared" si="4"/>
        <v>15</v>
      </c>
      <c r="M52" s="97">
        <f t="shared" si="4"/>
        <v>10</v>
      </c>
      <c r="N52" s="97">
        <f t="shared" si="4"/>
        <v>10</v>
      </c>
      <c r="O52" s="97">
        <f t="shared" si="4"/>
        <v>9</v>
      </c>
      <c r="P52" s="97">
        <f t="shared" si="4"/>
        <v>10</v>
      </c>
      <c r="Q52" s="97">
        <f t="shared" si="4"/>
        <v>7</v>
      </c>
      <c r="R52" s="97">
        <f t="shared" si="4"/>
        <v>10</v>
      </c>
      <c r="S52" s="97">
        <f t="shared" si="4"/>
        <v>7</v>
      </c>
      <c r="T52" s="97">
        <f t="shared" si="4"/>
        <v>6</v>
      </c>
      <c r="U52" s="97">
        <f t="shared" si="4"/>
        <v>5</v>
      </c>
      <c r="V52" s="97">
        <f t="shared" si="4"/>
        <v>6</v>
      </c>
      <c r="W52" s="97">
        <f t="shared" si="4"/>
        <v>6</v>
      </c>
      <c r="X52" s="97">
        <f t="shared" si="4"/>
        <v>3</v>
      </c>
      <c r="Y52" s="97">
        <f t="shared" si="4"/>
        <v>2</v>
      </c>
      <c r="Z52" s="97">
        <f t="shared" si="4"/>
        <v>1</v>
      </c>
      <c r="AA52" s="99"/>
      <c r="AB52" s="99"/>
      <c r="AC52" s="99"/>
      <c r="AD52" s="99"/>
      <c r="AE52" s="99"/>
      <c r="AF52" s="99"/>
      <c r="AG52" s="99"/>
      <c r="AH52" s="99"/>
      <c r="AI52" s="99"/>
      <c r="AJ52" s="99"/>
      <c r="AK52" s="99"/>
      <c r="AL52" s="99"/>
      <c r="AM52" s="99"/>
      <c r="AN52" s="99"/>
      <c r="AO52" s="99"/>
      <c r="AP52" s="100"/>
    </row>
    <row r="53" spans="2:44" x14ac:dyDescent="0.25">
      <c r="B53" s="78">
        <f t="shared" si="5"/>
        <v>2011</v>
      </c>
      <c r="C53" s="96">
        <f t="shared" si="4"/>
        <v>5</v>
      </c>
      <c r="D53" s="97">
        <f t="shared" si="4"/>
        <v>11</v>
      </c>
      <c r="E53" s="97">
        <f t="shared" si="4"/>
        <v>10</v>
      </c>
      <c r="F53" s="97">
        <f t="shared" si="4"/>
        <v>11</v>
      </c>
      <c r="G53" s="97">
        <f t="shared" si="4"/>
        <v>24</v>
      </c>
      <c r="H53" s="97">
        <f t="shared" si="4"/>
        <v>24</v>
      </c>
      <c r="I53" s="97">
        <f t="shared" si="4"/>
        <v>21</v>
      </c>
      <c r="J53" s="97">
        <f t="shared" si="4"/>
        <v>12</v>
      </c>
      <c r="K53" s="97">
        <f t="shared" si="4"/>
        <v>21</v>
      </c>
      <c r="L53" s="97">
        <f t="shared" si="4"/>
        <v>10</v>
      </c>
      <c r="M53" s="97">
        <f t="shared" si="4"/>
        <v>17</v>
      </c>
      <c r="N53" s="97">
        <f t="shared" si="4"/>
        <v>10</v>
      </c>
      <c r="O53" s="97">
        <f t="shared" si="4"/>
        <v>7</v>
      </c>
      <c r="P53" s="97">
        <f t="shared" si="4"/>
        <v>17</v>
      </c>
      <c r="Q53" s="97">
        <f t="shared" si="4"/>
        <v>16</v>
      </c>
      <c r="R53" s="97">
        <f t="shared" si="4"/>
        <v>11</v>
      </c>
      <c r="S53" s="97">
        <f t="shared" si="4"/>
        <v>9</v>
      </c>
      <c r="T53" s="97">
        <f t="shared" si="4"/>
        <v>6</v>
      </c>
      <c r="U53" s="97">
        <f t="shared" si="4"/>
        <v>7</v>
      </c>
      <c r="V53" s="97">
        <f t="shared" si="4"/>
        <v>4</v>
      </c>
      <c r="W53" s="99"/>
      <c r="X53" s="99"/>
      <c r="Y53" s="99"/>
      <c r="Z53" s="99"/>
      <c r="AA53" s="99"/>
      <c r="AB53" s="99"/>
      <c r="AC53" s="99"/>
      <c r="AD53" s="99"/>
      <c r="AE53" s="99"/>
      <c r="AF53" s="99"/>
      <c r="AG53" s="99"/>
      <c r="AH53" s="99"/>
      <c r="AI53" s="99"/>
      <c r="AJ53" s="99"/>
      <c r="AK53" s="99"/>
      <c r="AL53" s="99"/>
      <c r="AM53" s="99"/>
      <c r="AN53" s="99"/>
      <c r="AO53" s="99"/>
      <c r="AP53" s="100"/>
    </row>
    <row r="54" spans="2:44" x14ac:dyDescent="0.25">
      <c r="B54" s="78">
        <f t="shared" si="5"/>
        <v>2012</v>
      </c>
      <c r="C54" s="96">
        <f t="shared" si="4"/>
        <v>5</v>
      </c>
      <c r="D54" s="97">
        <f t="shared" si="4"/>
        <v>14</v>
      </c>
      <c r="E54" s="97">
        <f t="shared" si="4"/>
        <v>9</v>
      </c>
      <c r="F54" s="97">
        <f t="shared" si="4"/>
        <v>20</v>
      </c>
      <c r="G54" s="97">
        <f t="shared" si="4"/>
        <v>16</v>
      </c>
      <c r="H54" s="97">
        <f t="shared" si="4"/>
        <v>30</v>
      </c>
      <c r="I54" s="97">
        <f t="shared" si="4"/>
        <v>20</v>
      </c>
      <c r="J54" s="97">
        <f t="shared" si="4"/>
        <v>23</v>
      </c>
      <c r="K54" s="97">
        <f t="shared" si="4"/>
        <v>15</v>
      </c>
      <c r="L54" s="97">
        <f t="shared" si="4"/>
        <v>16</v>
      </c>
      <c r="M54" s="97">
        <f t="shared" si="4"/>
        <v>20</v>
      </c>
      <c r="N54" s="97">
        <f t="shared" si="4"/>
        <v>17</v>
      </c>
      <c r="O54" s="97">
        <f t="shared" si="4"/>
        <v>18</v>
      </c>
      <c r="P54" s="97">
        <f t="shared" si="4"/>
        <v>5</v>
      </c>
      <c r="Q54" s="97">
        <f t="shared" si="4"/>
        <v>2</v>
      </c>
      <c r="R54" s="97">
        <f t="shared" si="4"/>
        <v>3</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100"/>
    </row>
    <row r="55" spans="2:44" x14ac:dyDescent="0.25">
      <c r="B55" s="78">
        <f t="shared" si="5"/>
        <v>2013</v>
      </c>
      <c r="C55" s="96">
        <f t="shared" si="4"/>
        <v>9</v>
      </c>
      <c r="D55" s="97">
        <f t="shared" si="4"/>
        <v>3</v>
      </c>
      <c r="E55" s="97">
        <f t="shared" si="4"/>
        <v>11</v>
      </c>
      <c r="F55" s="97">
        <f t="shared" si="4"/>
        <v>9</v>
      </c>
      <c r="G55" s="97">
        <f t="shared" si="4"/>
        <v>18</v>
      </c>
      <c r="H55" s="97">
        <f t="shared" si="4"/>
        <v>22</v>
      </c>
      <c r="I55" s="97">
        <f t="shared" si="4"/>
        <v>13</v>
      </c>
      <c r="J55" s="97">
        <f t="shared" si="4"/>
        <v>10</v>
      </c>
      <c r="K55" s="97">
        <f t="shared" si="4"/>
        <v>18</v>
      </c>
      <c r="L55" s="97">
        <f t="shared" si="4"/>
        <v>9</v>
      </c>
      <c r="M55" s="97">
        <f t="shared" si="4"/>
        <v>4</v>
      </c>
      <c r="N55" s="97">
        <f t="shared" si="4"/>
        <v>6</v>
      </c>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100"/>
    </row>
    <row r="56" spans="2:44" x14ac:dyDescent="0.25">
      <c r="B56" s="78">
        <f t="shared" si="5"/>
        <v>2014</v>
      </c>
      <c r="C56" s="96">
        <f t="shared" si="4"/>
        <v>5</v>
      </c>
      <c r="D56" s="97">
        <f t="shared" si="4"/>
        <v>6</v>
      </c>
      <c r="E56" s="97">
        <f t="shared" si="4"/>
        <v>8</v>
      </c>
      <c r="F56" s="97">
        <f t="shared" si="4"/>
        <v>11</v>
      </c>
      <c r="G56" s="97">
        <f t="shared" si="4"/>
        <v>9</v>
      </c>
      <c r="H56" s="97">
        <f t="shared" si="4"/>
        <v>17</v>
      </c>
      <c r="I56" s="97">
        <f t="shared" si="4"/>
        <v>13</v>
      </c>
      <c r="J56" s="97">
        <f t="shared" si="4"/>
        <v>6</v>
      </c>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100"/>
    </row>
    <row r="57" spans="2:44" x14ac:dyDescent="0.25">
      <c r="B57" s="79">
        <f t="shared" si="5"/>
        <v>2015</v>
      </c>
      <c r="C57" s="101">
        <f t="shared" si="4"/>
        <v>3</v>
      </c>
      <c r="D57" s="102">
        <f t="shared" si="4"/>
        <v>3</v>
      </c>
      <c r="E57" s="102">
        <f t="shared" si="4"/>
        <v>2</v>
      </c>
      <c r="F57" s="102">
        <f t="shared" si="4"/>
        <v>2</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4"/>
    </row>
    <row r="58" spans="2:44" x14ac:dyDescent="0.25">
      <c r="AR58" s="85"/>
    </row>
    <row r="59" spans="2:44" x14ac:dyDescent="0.25"/>
    <row r="60" spans="2:44" x14ac:dyDescent="0.25">
      <c r="B60" s="83"/>
      <c r="C60" s="267" t="s">
        <v>162</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9"/>
    </row>
    <row r="61" spans="2:44" x14ac:dyDescent="0.25">
      <c r="B61" s="84" t="s">
        <v>0</v>
      </c>
      <c r="C61" s="84" t="s">
        <v>88</v>
      </c>
      <c r="D61" s="73" t="s">
        <v>89</v>
      </c>
      <c r="E61" s="73" t="s">
        <v>90</v>
      </c>
      <c r="F61" s="73" t="s">
        <v>91</v>
      </c>
      <c r="G61" s="73" t="s">
        <v>92</v>
      </c>
      <c r="H61" s="73" t="s">
        <v>93</v>
      </c>
      <c r="I61" s="73" t="s">
        <v>94</v>
      </c>
      <c r="J61" s="73" t="s">
        <v>95</v>
      </c>
      <c r="K61" s="73" t="s">
        <v>96</v>
      </c>
      <c r="L61" s="73" t="s">
        <v>97</v>
      </c>
      <c r="M61" s="73" t="s">
        <v>98</v>
      </c>
      <c r="N61" s="73" t="s">
        <v>99</v>
      </c>
      <c r="O61" s="73" t="s">
        <v>100</v>
      </c>
      <c r="P61" s="73" t="s">
        <v>101</v>
      </c>
      <c r="Q61" s="73" t="s">
        <v>102</v>
      </c>
      <c r="R61" s="73" t="s">
        <v>103</v>
      </c>
      <c r="S61" s="73" t="s">
        <v>104</v>
      </c>
      <c r="T61" s="73" t="s">
        <v>105</v>
      </c>
      <c r="U61" s="73" t="s">
        <v>106</v>
      </c>
      <c r="V61" s="73" t="s">
        <v>107</v>
      </c>
      <c r="W61" s="73" t="s">
        <v>108</v>
      </c>
      <c r="X61" s="73" t="s">
        <v>109</v>
      </c>
      <c r="Y61" s="73" t="s">
        <v>110</v>
      </c>
      <c r="Z61" s="73" t="s">
        <v>111</v>
      </c>
      <c r="AA61" s="73" t="s">
        <v>112</v>
      </c>
      <c r="AB61" s="73" t="s">
        <v>113</v>
      </c>
      <c r="AC61" s="73" t="s">
        <v>114</v>
      </c>
      <c r="AD61" s="73" t="s">
        <v>115</v>
      </c>
      <c r="AE61" s="73" t="s">
        <v>116</v>
      </c>
      <c r="AF61" s="73" t="s">
        <v>117</v>
      </c>
      <c r="AG61" s="73" t="s">
        <v>118</v>
      </c>
      <c r="AH61" s="73" t="s">
        <v>119</v>
      </c>
      <c r="AI61" s="73" t="s">
        <v>120</v>
      </c>
      <c r="AJ61" s="73" t="s">
        <v>121</v>
      </c>
      <c r="AK61" s="73" t="s">
        <v>122</v>
      </c>
      <c r="AL61" s="73" t="s">
        <v>123</v>
      </c>
      <c r="AM61" s="73" t="s">
        <v>124</v>
      </c>
      <c r="AN61" s="73" t="s">
        <v>125</v>
      </c>
      <c r="AO61" s="73" t="s">
        <v>126</v>
      </c>
      <c r="AP61" s="75" t="s">
        <v>127</v>
      </c>
    </row>
    <row r="62" spans="2:44" x14ac:dyDescent="0.25">
      <c r="B62" s="94">
        <v>2006</v>
      </c>
      <c r="C62" s="96">
        <f>SUM($C6:C6)</f>
        <v>2</v>
      </c>
      <c r="D62" s="97">
        <f>SUM($C6:D6)</f>
        <v>3</v>
      </c>
      <c r="E62" s="97">
        <f>SUM($C6:E6)</f>
        <v>9</v>
      </c>
      <c r="F62" s="97">
        <f>SUM($C6:F6)</f>
        <v>10</v>
      </c>
      <c r="G62" s="97">
        <f>SUM($C6:G6)</f>
        <v>12</v>
      </c>
      <c r="H62" s="97">
        <f>SUM($C6:H6)</f>
        <v>20</v>
      </c>
      <c r="I62" s="97">
        <f>SUM($C6:I6)</f>
        <v>23</v>
      </c>
      <c r="J62" s="97">
        <f>SUM($C6:J6)</f>
        <v>28</v>
      </c>
      <c r="K62" s="97">
        <f>SUM($C6:K6)</f>
        <v>35</v>
      </c>
      <c r="L62" s="97">
        <f>SUM($C6:L6)</f>
        <v>48</v>
      </c>
      <c r="M62" s="97">
        <f>SUM($C6:M6)</f>
        <v>53</v>
      </c>
      <c r="N62" s="97">
        <f>SUM($C6:N6)</f>
        <v>55</v>
      </c>
      <c r="O62" s="97">
        <f>SUM($C6:O6)</f>
        <v>56</v>
      </c>
      <c r="P62" s="97">
        <f>SUM($C6:P6)</f>
        <v>58</v>
      </c>
      <c r="Q62" s="97">
        <f>SUM($C6:Q6)</f>
        <v>59</v>
      </c>
      <c r="R62" s="97">
        <f>SUM($C6:R6)</f>
        <v>62</v>
      </c>
      <c r="S62" s="97">
        <f>SUM($C6:S6)</f>
        <v>62</v>
      </c>
      <c r="T62" s="97">
        <f>SUM($C6:T6)</f>
        <v>63</v>
      </c>
      <c r="U62" s="97">
        <f>SUM($C6:U6)</f>
        <v>64</v>
      </c>
      <c r="V62" s="97">
        <f>SUM($C6:V6)</f>
        <v>65</v>
      </c>
      <c r="W62" s="97">
        <f>SUM($C6:W6)</f>
        <v>65</v>
      </c>
      <c r="X62" s="97">
        <f>SUM($C6:X6)</f>
        <v>65</v>
      </c>
      <c r="Y62" s="97">
        <f>SUM($C6:Y6)</f>
        <v>65</v>
      </c>
      <c r="Z62" s="97">
        <f>SUM($C6:Z6)</f>
        <v>67</v>
      </c>
      <c r="AA62" s="97">
        <f>SUM($C6:AA6)</f>
        <v>67</v>
      </c>
      <c r="AB62" s="97">
        <f>SUM($C6:AB6)</f>
        <v>66</v>
      </c>
      <c r="AC62" s="97">
        <f>SUM($C6:AC6)</f>
        <v>66</v>
      </c>
      <c r="AD62" s="97">
        <f>SUM($C6:AD6)</f>
        <v>66</v>
      </c>
      <c r="AE62" s="97">
        <f>SUM($C6:AE6)</f>
        <v>66</v>
      </c>
      <c r="AF62" s="97">
        <f>SUM($C6:AF6)</f>
        <v>66</v>
      </c>
      <c r="AG62" s="97">
        <f>SUM($C6:AG6)</f>
        <v>66</v>
      </c>
      <c r="AH62" s="97">
        <f>SUM($C6:AH6)</f>
        <v>66</v>
      </c>
      <c r="AI62" s="97">
        <f>SUM($C6:AI6)</f>
        <v>66</v>
      </c>
      <c r="AJ62" s="97">
        <f>SUM($C6:AJ6)</f>
        <v>66</v>
      </c>
      <c r="AK62" s="97">
        <f>SUM($C6:AK6)</f>
        <v>65</v>
      </c>
      <c r="AL62" s="97">
        <f>SUM($C6:AL6)</f>
        <v>65</v>
      </c>
      <c r="AM62" s="97">
        <f>SUM($C6:AM6)</f>
        <v>65</v>
      </c>
      <c r="AN62" s="97">
        <f>SUM($C6:AN6)</f>
        <v>65</v>
      </c>
      <c r="AO62" s="97">
        <f>SUM($C6:AO6)</f>
        <v>65</v>
      </c>
      <c r="AP62" s="98">
        <f>SUM($C6:AP6)</f>
        <v>65</v>
      </c>
    </row>
    <row r="63" spans="2:44" x14ac:dyDescent="0.25">
      <c r="B63" s="78">
        <f>B62+1</f>
        <v>2007</v>
      </c>
      <c r="C63" s="96">
        <f>SUM($C7:C7)</f>
        <v>0</v>
      </c>
      <c r="D63" s="97">
        <f>SUM($C7:D7)</f>
        <v>1</v>
      </c>
      <c r="E63" s="97">
        <f>SUM($C7:E7)</f>
        <v>7</v>
      </c>
      <c r="F63" s="97">
        <f>SUM($C7:F7)</f>
        <v>11</v>
      </c>
      <c r="G63" s="97">
        <f>SUM($C7:G7)</f>
        <v>21</v>
      </c>
      <c r="H63" s="97">
        <f>SUM($C7:H7)</f>
        <v>31</v>
      </c>
      <c r="I63" s="97">
        <f>SUM($C7:I7)</f>
        <v>32</v>
      </c>
      <c r="J63" s="97">
        <f>SUM($C7:J7)</f>
        <v>43</v>
      </c>
      <c r="K63" s="97">
        <f>SUM($C7:K7)</f>
        <v>46</v>
      </c>
      <c r="L63" s="97">
        <f>SUM($C7:L7)</f>
        <v>48</v>
      </c>
      <c r="M63" s="97">
        <f>SUM($C7:M7)</f>
        <v>49</v>
      </c>
      <c r="N63" s="97">
        <f>SUM($C7:N7)</f>
        <v>53</v>
      </c>
      <c r="O63" s="97">
        <f>SUM($C7:O7)</f>
        <v>53</v>
      </c>
      <c r="P63" s="97">
        <f>SUM($C7:P7)</f>
        <v>57</v>
      </c>
      <c r="Q63" s="97">
        <f>SUM($C7:Q7)</f>
        <v>57</v>
      </c>
      <c r="R63" s="97">
        <f>SUM($C7:R7)</f>
        <v>59</v>
      </c>
      <c r="S63" s="97">
        <f>SUM($C7:S7)</f>
        <v>61</v>
      </c>
      <c r="T63" s="97">
        <f>SUM($C7:T7)</f>
        <v>61</v>
      </c>
      <c r="U63" s="97">
        <f>SUM($C7:U7)</f>
        <v>61</v>
      </c>
      <c r="V63" s="97">
        <f>SUM($C7:V7)</f>
        <v>61</v>
      </c>
      <c r="W63" s="97">
        <f>SUM($C7:W7)</f>
        <v>61</v>
      </c>
      <c r="X63" s="97">
        <f>SUM($C7:X7)</f>
        <v>62</v>
      </c>
      <c r="Y63" s="97">
        <f>SUM($C7:Y7)</f>
        <v>63</v>
      </c>
      <c r="Z63" s="97">
        <f>SUM($C7:Z7)</f>
        <v>64</v>
      </c>
      <c r="AA63" s="97">
        <f>SUM($C7:AA7)</f>
        <v>64</v>
      </c>
      <c r="AB63" s="97">
        <f>SUM($C7:AB7)</f>
        <v>64</v>
      </c>
      <c r="AC63" s="97">
        <f>SUM($C7:AC7)</f>
        <v>64</v>
      </c>
      <c r="AD63" s="97">
        <f>SUM($C7:AD7)</f>
        <v>64</v>
      </c>
      <c r="AE63" s="97">
        <f>SUM($C7:AE7)</f>
        <v>64</v>
      </c>
      <c r="AF63" s="97">
        <f>SUM($C7:AF7)</f>
        <v>64</v>
      </c>
      <c r="AG63" s="97">
        <f>SUM($C7:AG7)</f>
        <v>64</v>
      </c>
      <c r="AH63" s="97">
        <f>SUM($C7:AH7)</f>
        <v>64</v>
      </c>
      <c r="AI63" s="97">
        <f>SUM($C7:AI7)</f>
        <v>64</v>
      </c>
      <c r="AJ63" s="97">
        <f>SUM($C7:AJ7)</f>
        <v>64</v>
      </c>
      <c r="AK63" s="97">
        <f>SUM($C7:AK7)</f>
        <v>64</v>
      </c>
      <c r="AL63" s="97">
        <f>SUM($C7:AL7)</f>
        <v>64</v>
      </c>
      <c r="AM63" s="99"/>
      <c r="AN63" s="99"/>
      <c r="AO63" s="99"/>
      <c r="AP63" s="100"/>
    </row>
    <row r="64" spans="2:44" x14ac:dyDescent="0.25">
      <c r="B64" s="78">
        <f t="shared" ref="B64:B71" si="6">B63+1</f>
        <v>2008</v>
      </c>
      <c r="C64" s="96">
        <f>SUM($C8:C8)</f>
        <v>2</v>
      </c>
      <c r="D64" s="97">
        <f>SUM($C8:D8)</f>
        <v>11</v>
      </c>
      <c r="E64" s="97">
        <f>SUM($C8:E8)</f>
        <v>19</v>
      </c>
      <c r="F64" s="97">
        <f>SUM($C8:F8)</f>
        <v>27</v>
      </c>
      <c r="G64" s="97">
        <f>SUM($C8:G8)</f>
        <v>37</v>
      </c>
      <c r="H64" s="97">
        <f>SUM($C8:H8)</f>
        <v>46</v>
      </c>
      <c r="I64" s="97">
        <f>SUM($C8:I8)</f>
        <v>57</v>
      </c>
      <c r="J64" s="97">
        <f>SUM($C8:J8)</f>
        <v>64</v>
      </c>
      <c r="K64" s="97">
        <f>SUM($C8:K8)</f>
        <v>71</v>
      </c>
      <c r="L64" s="97">
        <f>SUM($C8:L8)</f>
        <v>75</v>
      </c>
      <c r="M64" s="97">
        <f>SUM($C8:M8)</f>
        <v>76</v>
      </c>
      <c r="N64" s="97">
        <f>SUM($C8:N8)</f>
        <v>78</v>
      </c>
      <c r="O64" s="97">
        <f>SUM($C8:O8)</f>
        <v>79</v>
      </c>
      <c r="P64" s="97">
        <f>SUM($C8:P8)</f>
        <v>79</v>
      </c>
      <c r="Q64" s="97">
        <f>SUM($C8:Q8)</f>
        <v>86</v>
      </c>
      <c r="R64" s="97">
        <f>SUM($C8:R8)</f>
        <v>88</v>
      </c>
      <c r="S64" s="97">
        <f>SUM($C8:S8)</f>
        <v>88</v>
      </c>
      <c r="T64" s="97">
        <f>SUM($C8:T8)</f>
        <v>92</v>
      </c>
      <c r="U64" s="97">
        <f>SUM($C8:U8)</f>
        <v>93</v>
      </c>
      <c r="V64" s="97">
        <f>SUM($C8:V8)</f>
        <v>93</v>
      </c>
      <c r="W64" s="97">
        <f>SUM($C8:W8)</f>
        <v>94</v>
      </c>
      <c r="X64" s="97">
        <f>SUM($C8:X8)</f>
        <v>95</v>
      </c>
      <c r="Y64" s="97">
        <f>SUM($C8:Y8)</f>
        <v>95</v>
      </c>
      <c r="Z64" s="97">
        <f>SUM($C8:Z8)</f>
        <v>95</v>
      </c>
      <c r="AA64" s="97">
        <f>SUM($C8:AA8)</f>
        <v>95</v>
      </c>
      <c r="AB64" s="97">
        <f>SUM($C8:AB8)</f>
        <v>95</v>
      </c>
      <c r="AC64" s="97">
        <f>SUM($C8:AC8)</f>
        <v>95</v>
      </c>
      <c r="AD64" s="97">
        <f>SUM($C8:AD8)</f>
        <v>95</v>
      </c>
      <c r="AE64" s="97">
        <f>SUM($C8:AE8)</f>
        <v>95</v>
      </c>
      <c r="AF64" s="97">
        <f>SUM($C8:AF8)</f>
        <v>95</v>
      </c>
      <c r="AG64" s="97">
        <f>SUM($C8:AG8)</f>
        <v>95</v>
      </c>
      <c r="AH64" s="97">
        <f>SUM($C8:AH8)</f>
        <v>95</v>
      </c>
      <c r="AI64" s="99"/>
      <c r="AJ64" s="99"/>
      <c r="AK64" s="99"/>
      <c r="AL64" s="99"/>
      <c r="AM64" s="99"/>
      <c r="AN64" s="99"/>
      <c r="AO64" s="99"/>
      <c r="AP64" s="100"/>
    </row>
    <row r="65" spans="2:42" x14ac:dyDescent="0.25">
      <c r="B65" s="78">
        <f t="shared" si="6"/>
        <v>2009</v>
      </c>
      <c r="C65" s="96">
        <f>SUM($C9:C9)</f>
        <v>2</v>
      </c>
      <c r="D65" s="97">
        <f>SUM($C9:D9)</f>
        <v>9</v>
      </c>
      <c r="E65" s="97">
        <f>SUM($C9:E9)</f>
        <v>17</v>
      </c>
      <c r="F65" s="97">
        <f>SUM($C9:F9)</f>
        <v>27</v>
      </c>
      <c r="G65" s="97">
        <f>SUM($C9:G9)</f>
        <v>34</v>
      </c>
      <c r="H65" s="97">
        <f>SUM($C9:H9)</f>
        <v>48</v>
      </c>
      <c r="I65" s="97">
        <f>SUM($C9:I9)</f>
        <v>59</v>
      </c>
      <c r="J65" s="97">
        <f>SUM($C9:J9)</f>
        <v>63</v>
      </c>
      <c r="K65" s="97">
        <f>SUM($C9:K9)</f>
        <v>66</v>
      </c>
      <c r="L65" s="97">
        <f>SUM($C9:L9)</f>
        <v>75</v>
      </c>
      <c r="M65" s="97">
        <f>SUM($C9:M9)</f>
        <v>80</v>
      </c>
      <c r="N65" s="97">
        <f>SUM($C9:N9)</f>
        <v>82</v>
      </c>
      <c r="O65" s="97">
        <f>SUM($C9:O9)</f>
        <v>83</v>
      </c>
      <c r="P65" s="97">
        <f>SUM($C9:P9)</f>
        <v>85</v>
      </c>
      <c r="Q65" s="97">
        <f>SUM($C9:Q9)</f>
        <v>86</v>
      </c>
      <c r="R65" s="97">
        <f>SUM($C9:R9)</f>
        <v>86</v>
      </c>
      <c r="S65" s="97">
        <f>SUM($C9:S9)</f>
        <v>87</v>
      </c>
      <c r="T65" s="97">
        <f>SUM($C9:T9)</f>
        <v>89</v>
      </c>
      <c r="U65" s="97">
        <f>SUM($C9:U9)</f>
        <v>90</v>
      </c>
      <c r="V65" s="97">
        <f>SUM($C9:V9)</f>
        <v>91</v>
      </c>
      <c r="W65" s="97">
        <f>SUM($C9:W9)</f>
        <v>92</v>
      </c>
      <c r="X65" s="97">
        <f>SUM($C9:X9)</f>
        <v>92</v>
      </c>
      <c r="Y65" s="97">
        <f>SUM($C9:Y9)</f>
        <v>93</v>
      </c>
      <c r="Z65" s="97">
        <f>SUM($C9:Z9)</f>
        <v>92</v>
      </c>
      <c r="AA65" s="97">
        <f>SUM($C9:AA9)</f>
        <v>91</v>
      </c>
      <c r="AB65" s="97">
        <f>SUM($C9:AB9)</f>
        <v>91</v>
      </c>
      <c r="AC65" s="97">
        <f>SUM($C9:AC9)</f>
        <v>91</v>
      </c>
      <c r="AD65" s="97">
        <f>SUM($C9:AD9)</f>
        <v>91</v>
      </c>
      <c r="AE65" s="99"/>
      <c r="AF65" s="99"/>
      <c r="AG65" s="99"/>
      <c r="AH65" s="99"/>
      <c r="AI65" s="99"/>
      <c r="AJ65" s="99"/>
      <c r="AK65" s="99"/>
      <c r="AL65" s="99"/>
      <c r="AM65" s="99"/>
      <c r="AN65" s="99"/>
      <c r="AO65" s="99"/>
      <c r="AP65" s="100"/>
    </row>
    <row r="66" spans="2:42" x14ac:dyDescent="0.25">
      <c r="B66" s="78">
        <f t="shared" si="6"/>
        <v>2010</v>
      </c>
      <c r="C66" s="96">
        <f>SUM($C10:C10)</f>
        <v>3</v>
      </c>
      <c r="D66" s="97">
        <f>SUM($C10:D10)</f>
        <v>9</v>
      </c>
      <c r="E66" s="97">
        <f>SUM($C10:E10)</f>
        <v>18</v>
      </c>
      <c r="F66" s="97">
        <f>SUM($C10:F10)</f>
        <v>28</v>
      </c>
      <c r="G66" s="97">
        <f>SUM($C10:G10)</f>
        <v>40</v>
      </c>
      <c r="H66" s="97">
        <f>SUM($C10:H10)</f>
        <v>47</v>
      </c>
      <c r="I66" s="97">
        <f>SUM($C10:I10)</f>
        <v>51</v>
      </c>
      <c r="J66" s="97">
        <f>SUM($C10:J10)</f>
        <v>61</v>
      </c>
      <c r="K66" s="97">
        <f>SUM($C10:K10)</f>
        <v>71</v>
      </c>
      <c r="L66" s="97">
        <f>SUM($C10:L10)</f>
        <v>76</v>
      </c>
      <c r="M66" s="97">
        <f>SUM($C10:M10)</f>
        <v>79</v>
      </c>
      <c r="N66" s="97">
        <f>SUM($C10:N10)</f>
        <v>81</v>
      </c>
      <c r="O66" s="97">
        <f>SUM($C10:O10)</f>
        <v>83</v>
      </c>
      <c r="P66" s="97">
        <f>SUM($C10:P10)</f>
        <v>85</v>
      </c>
      <c r="Q66" s="97">
        <f>SUM($C10:Q10)</f>
        <v>87</v>
      </c>
      <c r="R66" s="97">
        <f>SUM($C10:R10)</f>
        <v>88</v>
      </c>
      <c r="S66" s="97">
        <f>SUM($C10:S10)</f>
        <v>90</v>
      </c>
      <c r="T66" s="97">
        <f>SUM($C10:T10)</f>
        <v>91</v>
      </c>
      <c r="U66" s="97">
        <f>SUM($C10:U10)</f>
        <v>92</v>
      </c>
      <c r="V66" s="97">
        <f>SUM($C10:V10)</f>
        <v>93</v>
      </c>
      <c r="W66" s="97">
        <f>SUM($C10:W10)</f>
        <v>94</v>
      </c>
      <c r="X66" s="97">
        <f>SUM($C10:X10)</f>
        <v>94</v>
      </c>
      <c r="Y66" s="97">
        <f>SUM($C10:Y10)</f>
        <v>95</v>
      </c>
      <c r="Z66" s="97">
        <f>SUM($C10:Z10)</f>
        <v>95</v>
      </c>
      <c r="AA66" s="99"/>
      <c r="AB66" s="99"/>
      <c r="AC66" s="99"/>
      <c r="AD66" s="99"/>
      <c r="AE66" s="99"/>
      <c r="AF66" s="99"/>
      <c r="AG66" s="99"/>
      <c r="AH66" s="99"/>
      <c r="AI66" s="99"/>
      <c r="AJ66" s="99"/>
      <c r="AK66" s="99"/>
      <c r="AL66" s="99"/>
      <c r="AM66" s="99"/>
      <c r="AN66" s="99"/>
      <c r="AO66" s="99"/>
      <c r="AP66" s="100"/>
    </row>
    <row r="67" spans="2:42" x14ac:dyDescent="0.25">
      <c r="B67" s="78">
        <f t="shared" si="6"/>
        <v>2011</v>
      </c>
      <c r="C67" s="96">
        <f>SUM($C11:C11)</f>
        <v>5</v>
      </c>
      <c r="D67" s="97">
        <f>SUM($C11:D11)</f>
        <v>16</v>
      </c>
      <c r="E67" s="97">
        <f>SUM($C11:E11)</f>
        <v>22</v>
      </c>
      <c r="F67" s="97">
        <f>SUM($C11:F11)</f>
        <v>30</v>
      </c>
      <c r="G67" s="97">
        <f>SUM($C11:G11)</f>
        <v>38</v>
      </c>
      <c r="H67" s="97">
        <f>SUM($C11:H11)</f>
        <v>51</v>
      </c>
      <c r="I67" s="97">
        <f>SUM($C11:I11)</f>
        <v>57</v>
      </c>
      <c r="J67" s="97">
        <f>SUM($C11:J11)</f>
        <v>63</v>
      </c>
      <c r="K67" s="97">
        <f>SUM($C11:K11)</f>
        <v>72</v>
      </c>
      <c r="L67" s="97">
        <f>SUM($C11:L11)</f>
        <v>75</v>
      </c>
      <c r="M67" s="97">
        <f>SUM($C11:M11)</f>
        <v>81</v>
      </c>
      <c r="N67" s="97">
        <f>SUM($C11:N11)</f>
        <v>82</v>
      </c>
      <c r="O67" s="97">
        <f>SUM($C11:O11)</f>
        <v>83</v>
      </c>
      <c r="P67" s="97">
        <f>SUM($C11:P11)</f>
        <v>87</v>
      </c>
      <c r="Q67" s="97">
        <f>SUM($C11:Q11)</f>
        <v>93</v>
      </c>
      <c r="R67" s="97">
        <f>SUM($C11:R11)</f>
        <v>98</v>
      </c>
      <c r="S67" s="97">
        <f>SUM($C11:S11)</f>
        <v>101</v>
      </c>
      <c r="T67" s="97">
        <f>SUM($C11:T11)</f>
        <v>104</v>
      </c>
      <c r="U67" s="97">
        <f>SUM($C11:U11)</f>
        <v>106</v>
      </c>
      <c r="V67" s="97">
        <f>SUM($C11:V11)</f>
        <v>107</v>
      </c>
      <c r="W67" s="99"/>
      <c r="X67" s="99"/>
      <c r="Y67" s="99"/>
      <c r="Z67" s="99"/>
      <c r="AA67" s="99"/>
      <c r="AB67" s="99"/>
      <c r="AC67" s="99"/>
      <c r="AD67" s="99"/>
      <c r="AE67" s="99"/>
      <c r="AF67" s="99"/>
      <c r="AG67" s="99"/>
      <c r="AH67" s="99"/>
      <c r="AI67" s="99"/>
      <c r="AJ67" s="99"/>
      <c r="AK67" s="99"/>
      <c r="AL67" s="99"/>
      <c r="AM67" s="99"/>
      <c r="AN67" s="99"/>
      <c r="AO67" s="99"/>
      <c r="AP67" s="100"/>
    </row>
    <row r="68" spans="2:42" x14ac:dyDescent="0.25">
      <c r="B68" s="78">
        <f t="shared" si="6"/>
        <v>2012</v>
      </c>
      <c r="C68" s="96">
        <f>SUM($C12:C12)</f>
        <v>4</v>
      </c>
      <c r="D68" s="97">
        <f>SUM($C12:D12)</f>
        <v>16</v>
      </c>
      <c r="E68" s="97">
        <f>SUM($C12:E12)</f>
        <v>22</v>
      </c>
      <c r="F68" s="97">
        <f>SUM($C12:F12)</f>
        <v>35</v>
      </c>
      <c r="G68" s="97">
        <f>SUM($C12:G12)</f>
        <v>44</v>
      </c>
      <c r="H68" s="97">
        <f>SUM($C12:H12)</f>
        <v>62</v>
      </c>
      <c r="I68" s="97">
        <f>SUM($C12:I12)</f>
        <v>71</v>
      </c>
      <c r="J68" s="97">
        <f>SUM($C12:J12)</f>
        <v>86</v>
      </c>
      <c r="K68" s="97">
        <f>SUM($C12:K12)</f>
        <v>95</v>
      </c>
      <c r="L68" s="97">
        <f>SUM($C12:L12)</f>
        <v>102</v>
      </c>
      <c r="M68" s="97">
        <f>SUM($C12:M12)</f>
        <v>109</v>
      </c>
      <c r="N68" s="97">
        <f>SUM($C12:N12)</f>
        <v>114</v>
      </c>
      <c r="O68" s="97">
        <f>SUM($C12:O12)</f>
        <v>119</v>
      </c>
      <c r="P68" s="97">
        <f>SUM($C12:P12)</f>
        <v>123</v>
      </c>
      <c r="Q68" s="97">
        <f>SUM($C12:Q12)</f>
        <v>123</v>
      </c>
      <c r="R68" s="97">
        <f>SUM($C12:R12)</f>
        <v>124</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100"/>
    </row>
    <row r="69" spans="2:42" x14ac:dyDescent="0.25">
      <c r="B69" s="78">
        <f t="shared" si="6"/>
        <v>2013</v>
      </c>
      <c r="C69" s="96">
        <f>SUM($C13:C13)</f>
        <v>9</v>
      </c>
      <c r="D69" s="97">
        <f>SUM($C13:D13)</f>
        <v>11</v>
      </c>
      <c r="E69" s="97">
        <f>SUM($C13:E13)</f>
        <v>18</v>
      </c>
      <c r="F69" s="97">
        <f>SUM($C13:F13)</f>
        <v>26</v>
      </c>
      <c r="G69" s="97">
        <f>SUM($C13:G13)</f>
        <v>40</v>
      </c>
      <c r="H69" s="97">
        <f>SUM($C13:H13)</f>
        <v>50</v>
      </c>
      <c r="I69" s="97">
        <f>SUM($C13:I13)</f>
        <v>55</v>
      </c>
      <c r="J69" s="97">
        <f>SUM($C13:J13)</f>
        <v>59</v>
      </c>
      <c r="K69" s="97">
        <f>SUM($C13:K13)</f>
        <v>70</v>
      </c>
      <c r="L69" s="97">
        <f>SUM($C13:L13)</f>
        <v>75</v>
      </c>
      <c r="M69" s="97">
        <f>SUM($C13:M13)</f>
        <v>77</v>
      </c>
      <c r="N69" s="97">
        <f>SUM($C13:N13)</f>
        <v>83</v>
      </c>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100"/>
    </row>
    <row r="70" spans="2:42" x14ac:dyDescent="0.25">
      <c r="B70" s="78">
        <f t="shared" si="6"/>
        <v>2014</v>
      </c>
      <c r="C70" s="96">
        <f>SUM($C14:C14)</f>
        <v>5</v>
      </c>
      <c r="D70" s="97">
        <f>SUM($C14:D14)</f>
        <v>11</v>
      </c>
      <c r="E70" s="97">
        <f>SUM($C14:E14)</f>
        <v>18</v>
      </c>
      <c r="F70" s="97">
        <f>SUM($C14:F14)</f>
        <v>24</v>
      </c>
      <c r="G70" s="97">
        <f>SUM($C14:G14)</f>
        <v>30</v>
      </c>
      <c r="H70" s="97">
        <f>SUM($C14:H14)</f>
        <v>36</v>
      </c>
      <c r="I70" s="97">
        <f>SUM($C14:I14)</f>
        <v>40</v>
      </c>
      <c r="J70" s="97">
        <f>SUM($C14:J14)</f>
        <v>46</v>
      </c>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100"/>
    </row>
    <row r="71" spans="2:42" x14ac:dyDescent="0.25">
      <c r="B71" s="79">
        <f t="shared" si="6"/>
        <v>2015</v>
      </c>
      <c r="C71" s="101">
        <f>SUM($C15:C15)</f>
        <v>3</v>
      </c>
      <c r="D71" s="102">
        <f>SUM($C15:D15)</f>
        <v>6</v>
      </c>
      <c r="E71" s="102">
        <f>SUM($C15:E15)</f>
        <v>7</v>
      </c>
      <c r="F71" s="102">
        <f>SUM($C15:F15)</f>
        <v>8</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4"/>
    </row>
    <row r="72" spans="2:42" x14ac:dyDescent="0.25"/>
    <row r="73" spans="2:42" x14ac:dyDescent="0.25"/>
    <row r="74" spans="2:42" x14ac:dyDescent="0.25">
      <c r="B74" s="83"/>
      <c r="C74" s="267" t="s">
        <v>163</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9"/>
    </row>
    <row r="75" spans="2:42" x14ac:dyDescent="0.25">
      <c r="B75" s="84" t="s">
        <v>0</v>
      </c>
      <c r="C75" s="84" t="s">
        <v>88</v>
      </c>
      <c r="D75" s="73" t="s">
        <v>89</v>
      </c>
      <c r="E75" s="73" t="s">
        <v>90</v>
      </c>
      <c r="F75" s="73" t="s">
        <v>91</v>
      </c>
      <c r="G75" s="73" t="s">
        <v>92</v>
      </c>
      <c r="H75" s="73" t="s">
        <v>93</v>
      </c>
      <c r="I75" s="73" t="s">
        <v>94</v>
      </c>
      <c r="J75" s="73" t="s">
        <v>95</v>
      </c>
      <c r="K75" s="73" t="s">
        <v>96</v>
      </c>
      <c r="L75" s="73" t="s">
        <v>97</v>
      </c>
      <c r="M75" s="73" t="s">
        <v>98</v>
      </c>
      <c r="N75" s="73" t="s">
        <v>99</v>
      </c>
      <c r="O75" s="73" t="s">
        <v>100</v>
      </c>
      <c r="P75" s="73" t="s">
        <v>101</v>
      </c>
      <c r="Q75" s="73" t="s">
        <v>102</v>
      </c>
      <c r="R75" s="73" t="s">
        <v>103</v>
      </c>
      <c r="S75" s="73" t="s">
        <v>104</v>
      </c>
      <c r="T75" s="73" t="s">
        <v>105</v>
      </c>
      <c r="U75" s="73" t="s">
        <v>106</v>
      </c>
      <c r="V75" s="73" t="s">
        <v>107</v>
      </c>
      <c r="W75" s="73" t="s">
        <v>108</v>
      </c>
      <c r="X75" s="73" t="s">
        <v>109</v>
      </c>
      <c r="Y75" s="73" t="s">
        <v>110</v>
      </c>
      <c r="Z75" s="73" t="s">
        <v>111</v>
      </c>
      <c r="AA75" s="73" t="s">
        <v>112</v>
      </c>
      <c r="AB75" s="73" t="s">
        <v>113</v>
      </c>
      <c r="AC75" s="73" t="s">
        <v>114</v>
      </c>
      <c r="AD75" s="73" t="s">
        <v>115</v>
      </c>
      <c r="AE75" s="73" t="s">
        <v>116</v>
      </c>
      <c r="AF75" s="73" t="s">
        <v>117</v>
      </c>
      <c r="AG75" s="73" t="s">
        <v>118</v>
      </c>
      <c r="AH75" s="73" t="s">
        <v>119</v>
      </c>
      <c r="AI75" s="73" t="s">
        <v>120</v>
      </c>
      <c r="AJ75" s="73" t="s">
        <v>121</v>
      </c>
      <c r="AK75" s="73" t="s">
        <v>122</v>
      </c>
      <c r="AL75" s="73" t="s">
        <v>123</v>
      </c>
      <c r="AM75" s="73" t="s">
        <v>124</v>
      </c>
      <c r="AN75" s="73" t="s">
        <v>125</v>
      </c>
      <c r="AO75" s="73" t="s">
        <v>126</v>
      </c>
      <c r="AP75" s="75" t="s">
        <v>127</v>
      </c>
    </row>
    <row r="76" spans="2:42" x14ac:dyDescent="0.25">
      <c r="B76" s="94">
        <v>2006</v>
      </c>
      <c r="C76" s="96">
        <f>SUM($C27:C27)</f>
        <v>1</v>
      </c>
      <c r="D76" s="97">
        <f>SUM($C27:D27)</f>
        <v>1</v>
      </c>
      <c r="E76" s="97">
        <f>SUM($C27:E27)</f>
        <v>1</v>
      </c>
      <c r="F76" s="97">
        <f>SUM($C27:F27)</f>
        <v>2</v>
      </c>
      <c r="G76" s="97">
        <f>SUM($C27:G27)</f>
        <v>2</v>
      </c>
      <c r="H76" s="97">
        <f>SUM($C27:H27)</f>
        <v>2</v>
      </c>
      <c r="I76" s="97">
        <f>SUM($C27:I27)</f>
        <v>4</v>
      </c>
      <c r="J76" s="97">
        <f>SUM($C27:J27)</f>
        <v>14</v>
      </c>
      <c r="K76" s="97">
        <f>SUM($C27:K27)</f>
        <v>24</v>
      </c>
      <c r="L76" s="97">
        <f>SUM($C27:L27)</f>
        <v>34</v>
      </c>
      <c r="M76" s="97">
        <f>SUM($C27:M27)</f>
        <v>49</v>
      </c>
      <c r="N76" s="97">
        <f>SUM($C27:N27)</f>
        <v>58</v>
      </c>
      <c r="O76" s="97">
        <f>SUM($C27:O27)</f>
        <v>68</v>
      </c>
      <c r="P76" s="97">
        <f>SUM($C27:P27)</f>
        <v>77</v>
      </c>
      <c r="Q76" s="97">
        <f>SUM($C27:Q27)</f>
        <v>85</v>
      </c>
      <c r="R76" s="97">
        <f>SUM($C27:R27)</f>
        <v>91</v>
      </c>
      <c r="S76" s="97">
        <f>SUM($C27:S27)</f>
        <v>97</v>
      </c>
      <c r="T76" s="97">
        <f>SUM($C27:T27)</f>
        <v>102</v>
      </c>
      <c r="U76" s="97">
        <f>SUM($C27:U27)</f>
        <v>110</v>
      </c>
      <c r="V76" s="97">
        <f>SUM($C27:V27)</f>
        <v>115</v>
      </c>
      <c r="W76" s="97">
        <f>SUM($C27:W27)</f>
        <v>119</v>
      </c>
      <c r="X76" s="97">
        <f>SUM($C27:X27)</f>
        <v>125</v>
      </c>
      <c r="Y76" s="97">
        <f>SUM($C27:Y27)</f>
        <v>125</v>
      </c>
      <c r="Z76" s="97">
        <f>SUM($C27:Z27)</f>
        <v>125</v>
      </c>
      <c r="AA76" s="97">
        <f>SUM($C27:AA27)</f>
        <v>127</v>
      </c>
      <c r="AB76" s="97">
        <f>SUM($C27:AB27)</f>
        <v>127</v>
      </c>
      <c r="AC76" s="97">
        <f>SUM($C27:AC27)</f>
        <v>127</v>
      </c>
      <c r="AD76" s="97">
        <f>SUM($C27:AD27)</f>
        <v>127</v>
      </c>
      <c r="AE76" s="97">
        <f>SUM($C27:AE27)</f>
        <v>128</v>
      </c>
      <c r="AF76" s="97">
        <f>SUM($C27:AF27)</f>
        <v>129</v>
      </c>
      <c r="AG76" s="97">
        <f>SUM($C27:AG27)</f>
        <v>130</v>
      </c>
      <c r="AH76" s="97">
        <f>SUM($C27:AH27)</f>
        <v>130</v>
      </c>
      <c r="AI76" s="97">
        <f>SUM($C27:AI27)</f>
        <v>133</v>
      </c>
      <c r="AJ76" s="97">
        <f>SUM($C27:AJ27)</f>
        <v>134</v>
      </c>
      <c r="AK76" s="97">
        <f>SUM($C27:AK27)</f>
        <v>136</v>
      </c>
      <c r="AL76" s="97">
        <f>SUM($C27:AL27)</f>
        <v>136</v>
      </c>
      <c r="AM76" s="97">
        <f>SUM($C27:AM27)</f>
        <v>137</v>
      </c>
      <c r="AN76" s="97">
        <f>SUM($C27:AN27)</f>
        <v>137</v>
      </c>
      <c r="AO76" s="97">
        <f>SUM($C27:AO27)</f>
        <v>137</v>
      </c>
      <c r="AP76" s="98">
        <f>SUM($C27:AP27)</f>
        <v>137</v>
      </c>
    </row>
    <row r="77" spans="2:42" x14ac:dyDescent="0.25">
      <c r="B77" s="78">
        <f>B76+1</f>
        <v>2007</v>
      </c>
      <c r="C77" s="96">
        <f>SUM($C28:C28)</f>
        <v>1</v>
      </c>
      <c r="D77" s="97">
        <f>SUM($C28:D28)</f>
        <v>1</v>
      </c>
      <c r="E77" s="97">
        <f>SUM($C28:E28)</f>
        <v>2</v>
      </c>
      <c r="F77" s="97">
        <f>SUM($C28:F28)</f>
        <v>8</v>
      </c>
      <c r="G77" s="97">
        <f>SUM($C28:G28)</f>
        <v>10</v>
      </c>
      <c r="H77" s="97">
        <f>SUM($C28:H28)</f>
        <v>12</v>
      </c>
      <c r="I77" s="97">
        <f>SUM($C28:I28)</f>
        <v>17</v>
      </c>
      <c r="J77" s="97">
        <f>SUM($C28:J28)</f>
        <v>23</v>
      </c>
      <c r="K77" s="97">
        <f>SUM($C28:K28)</f>
        <v>35</v>
      </c>
      <c r="L77" s="97">
        <f>SUM($C28:L28)</f>
        <v>46</v>
      </c>
      <c r="M77" s="97">
        <f>SUM($C28:M28)</f>
        <v>62</v>
      </c>
      <c r="N77" s="97">
        <f>SUM($C28:N28)</f>
        <v>68</v>
      </c>
      <c r="O77" s="97">
        <f>SUM($C28:O28)</f>
        <v>78</v>
      </c>
      <c r="P77" s="97">
        <f>SUM($C28:P28)</f>
        <v>83</v>
      </c>
      <c r="Q77" s="97">
        <f>SUM($C28:Q28)</f>
        <v>93</v>
      </c>
      <c r="R77" s="97">
        <f>SUM($C28:R28)</f>
        <v>99</v>
      </c>
      <c r="S77" s="97">
        <f>SUM($C28:S28)</f>
        <v>110</v>
      </c>
      <c r="T77" s="97">
        <f>SUM($C28:T28)</f>
        <v>119</v>
      </c>
      <c r="U77" s="97">
        <f>SUM($C28:U28)</f>
        <v>128</v>
      </c>
      <c r="V77" s="97">
        <f>SUM($C28:V28)</f>
        <v>133</v>
      </c>
      <c r="W77" s="97">
        <f>SUM($C28:W28)</f>
        <v>134</v>
      </c>
      <c r="X77" s="97">
        <f>SUM($C28:X28)</f>
        <v>136</v>
      </c>
      <c r="Y77" s="97">
        <f>SUM($C28:Y28)</f>
        <v>138</v>
      </c>
      <c r="Z77" s="97">
        <f>SUM($C28:Z28)</f>
        <v>138</v>
      </c>
      <c r="AA77" s="97">
        <f>SUM($C28:AA28)</f>
        <v>138</v>
      </c>
      <c r="AB77" s="97">
        <f>SUM($C28:AB28)</f>
        <v>142</v>
      </c>
      <c r="AC77" s="97">
        <f>SUM($C28:AC28)</f>
        <v>142</v>
      </c>
      <c r="AD77" s="97">
        <f>SUM($C28:AD28)</f>
        <v>142</v>
      </c>
      <c r="AE77" s="97">
        <f>SUM($C28:AE28)</f>
        <v>143</v>
      </c>
      <c r="AF77" s="97">
        <f>SUM($C28:AF28)</f>
        <v>143</v>
      </c>
      <c r="AG77" s="97">
        <f>SUM($C28:AG28)</f>
        <v>143</v>
      </c>
      <c r="AH77" s="97">
        <f>SUM($C28:AH28)</f>
        <v>143</v>
      </c>
      <c r="AI77" s="97">
        <f>SUM($C28:AI28)</f>
        <v>144</v>
      </c>
      <c r="AJ77" s="97">
        <f>SUM($C28:AJ28)</f>
        <v>144</v>
      </c>
      <c r="AK77" s="97">
        <f>SUM($C28:AK28)</f>
        <v>145</v>
      </c>
      <c r="AL77" s="97">
        <f>SUM($C28:AL28)</f>
        <v>147</v>
      </c>
      <c r="AM77" s="99"/>
      <c r="AN77" s="99"/>
      <c r="AO77" s="99"/>
      <c r="AP77" s="100"/>
    </row>
    <row r="78" spans="2:42" x14ac:dyDescent="0.25">
      <c r="B78" s="78">
        <f t="shared" ref="B78:B85" si="7">B77+1</f>
        <v>2008</v>
      </c>
      <c r="C78" s="96">
        <f>SUM($C29:C29)</f>
        <v>0</v>
      </c>
      <c r="D78" s="97">
        <f>SUM($C29:D29)</f>
        <v>2</v>
      </c>
      <c r="E78" s="97">
        <f>SUM($C29:E29)</f>
        <v>4</v>
      </c>
      <c r="F78" s="97">
        <f>SUM($C29:F29)</f>
        <v>6</v>
      </c>
      <c r="G78" s="97">
        <f>SUM($C29:G29)</f>
        <v>11</v>
      </c>
      <c r="H78" s="97">
        <f>SUM($C29:H29)</f>
        <v>14</v>
      </c>
      <c r="I78" s="97">
        <f>SUM($C29:I29)</f>
        <v>19</v>
      </c>
      <c r="J78" s="97">
        <f>SUM($C29:J29)</f>
        <v>28</v>
      </c>
      <c r="K78" s="97">
        <f>SUM($C29:K29)</f>
        <v>40</v>
      </c>
      <c r="L78" s="97">
        <f>SUM($C29:L29)</f>
        <v>47</v>
      </c>
      <c r="M78" s="97">
        <f>SUM($C29:M29)</f>
        <v>54</v>
      </c>
      <c r="N78" s="97">
        <f>SUM($C29:N29)</f>
        <v>63</v>
      </c>
      <c r="O78" s="97">
        <f>SUM($C29:O29)</f>
        <v>81</v>
      </c>
      <c r="P78" s="97">
        <f>SUM($C29:P29)</f>
        <v>84</v>
      </c>
      <c r="Q78" s="97">
        <f>SUM($C29:Q29)</f>
        <v>87</v>
      </c>
      <c r="R78" s="97">
        <f>SUM($C29:R29)</f>
        <v>91</v>
      </c>
      <c r="S78" s="97">
        <f>SUM($C29:S29)</f>
        <v>93</v>
      </c>
      <c r="T78" s="97">
        <f>SUM($C29:T29)</f>
        <v>97</v>
      </c>
      <c r="U78" s="97">
        <f>SUM($C29:U29)</f>
        <v>100</v>
      </c>
      <c r="V78" s="97">
        <f>SUM($C29:V29)</f>
        <v>101</v>
      </c>
      <c r="W78" s="97">
        <f>SUM($C29:W29)</f>
        <v>107</v>
      </c>
      <c r="X78" s="97">
        <f>SUM($C29:X29)</f>
        <v>109</v>
      </c>
      <c r="Y78" s="97">
        <f>SUM($C29:Y29)</f>
        <v>113</v>
      </c>
      <c r="Z78" s="97">
        <f>SUM($C29:Z29)</f>
        <v>113</v>
      </c>
      <c r="AA78" s="97">
        <f>SUM($C29:AA29)</f>
        <v>115</v>
      </c>
      <c r="AB78" s="97">
        <f>SUM($C29:AB29)</f>
        <v>115</v>
      </c>
      <c r="AC78" s="97">
        <f>SUM($C29:AC29)</f>
        <v>115</v>
      </c>
      <c r="AD78" s="97">
        <f>SUM($C29:AD29)</f>
        <v>117</v>
      </c>
      <c r="AE78" s="97">
        <f>SUM($C29:AE29)</f>
        <v>118</v>
      </c>
      <c r="AF78" s="97">
        <f>SUM($C29:AF29)</f>
        <v>118</v>
      </c>
      <c r="AG78" s="97">
        <f>SUM($C29:AG29)</f>
        <v>118</v>
      </c>
      <c r="AH78" s="97">
        <f>SUM($C29:AH29)</f>
        <v>120</v>
      </c>
      <c r="AI78" s="99"/>
      <c r="AJ78" s="99"/>
      <c r="AK78" s="99"/>
      <c r="AL78" s="99"/>
      <c r="AM78" s="99"/>
      <c r="AN78" s="99"/>
      <c r="AO78" s="99"/>
      <c r="AP78" s="100"/>
    </row>
    <row r="79" spans="2:42" x14ac:dyDescent="0.25">
      <c r="B79" s="78">
        <f t="shared" si="7"/>
        <v>2009</v>
      </c>
      <c r="C79" s="96">
        <f>SUM($C30:C30)</f>
        <v>2</v>
      </c>
      <c r="D79" s="97">
        <f>SUM($C30:D30)</f>
        <v>3</v>
      </c>
      <c r="E79" s="97">
        <f>SUM($C30:E30)</f>
        <v>5</v>
      </c>
      <c r="F79" s="97">
        <f>SUM($C30:F30)</f>
        <v>8</v>
      </c>
      <c r="G79" s="97">
        <f>SUM($C30:G30)</f>
        <v>11</v>
      </c>
      <c r="H79" s="97">
        <f>SUM($C30:H30)</f>
        <v>17</v>
      </c>
      <c r="I79" s="97">
        <f>SUM($C30:I30)</f>
        <v>20</v>
      </c>
      <c r="J79" s="97">
        <f>SUM($C30:J30)</f>
        <v>30</v>
      </c>
      <c r="K79" s="97">
        <f>SUM($C30:K30)</f>
        <v>38</v>
      </c>
      <c r="L79" s="97">
        <f>SUM($C30:L30)</f>
        <v>54</v>
      </c>
      <c r="M79" s="97">
        <f>SUM($C30:M30)</f>
        <v>64</v>
      </c>
      <c r="N79" s="97">
        <f>SUM($C30:N30)</f>
        <v>75</v>
      </c>
      <c r="O79" s="97">
        <f>SUM($C30:O30)</f>
        <v>80</v>
      </c>
      <c r="P79" s="97">
        <f>SUM($C30:P30)</f>
        <v>86</v>
      </c>
      <c r="Q79" s="97">
        <f>SUM($C30:Q30)</f>
        <v>92</v>
      </c>
      <c r="R79" s="97">
        <f>SUM($C30:R30)</f>
        <v>97</v>
      </c>
      <c r="S79" s="97">
        <f>SUM($C30:S30)</f>
        <v>103</v>
      </c>
      <c r="T79" s="97">
        <f>SUM($C30:T30)</f>
        <v>105</v>
      </c>
      <c r="U79" s="97">
        <f>SUM($C30:U30)</f>
        <v>107</v>
      </c>
      <c r="V79" s="97">
        <f>SUM($C30:V30)</f>
        <v>108</v>
      </c>
      <c r="W79" s="97">
        <f>SUM($C30:W30)</f>
        <v>110</v>
      </c>
      <c r="X79" s="97">
        <f>SUM($C30:X30)</f>
        <v>112</v>
      </c>
      <c r="Y79" s="97">
        <f>SUM($C30:Y30)</f>
        <v>112</v>
      </c>
      <c r="Z79" s="97">
        <f>SUM($C30:Z30)</f>
        <v>113</v>
      </c>
      <c r="AA79" s="97">
        <f>SUM($C30:AA30)</f>
        <v>116</v>
      </c>
      <c r="AB79" s="97">
        <f>SUM($C30:AB30)</f>
        <v>118</v>
      </c>
      <c r="AC79" s="97">
        <f>SUM($C30:AC30)</f>
        <v>119</v>
      </c>
      <c r="AD79" s="97">
        <f>SUM($C30:AD30)</f>
        <v>119</v>
      </c>
      <c r="AE79" s="99"/>
      <c r="AF79" s="99"/>
      <c r="AG79" s="99"/>
      <c r="AH79" s="99"/>
      <c r="AI79" s="99"/>
      <c r="AJ79" s="99"/>
      <c r="AK79" s="99"/>
      <c r="AL79" s="99"/>
      <c r="AM79" s="99"/>
      <c r="AN79" s="99"/>
      <c r="AO79" s="99"/>
      <c r="AP79" s="100"/>
    </row>
    <row r="80" spans="2:42" x14ac:dyDescent="0.25">
      <c r="B80" s="78">
        <f t="shared" si="7"/>
        <v>2010</v>
      </c>
      <c r="C80" s="96">
        <f>SUM($C31:C31)</f>
        <v>0</v>
      </c>
      <c r="D80" s="97">
        <f>SUM($C31:D31)</f>
        <v>1</v>
      </c>
      <c r="E80" s="97">
        <f>SUM($C31:E31)</f>
        <v>3</v>
      </c>
      <c r="F80" s="97">
        <f>SUM($C31:F31)</f>
        <v>7</v>
      </c>
      <c r="G80" s="97">
        <f>SUM($C31:G31)</f>
        <v>11</v>
      </c>
      <c r="H80" s="97">
        <f>SUM($C31:H31)</f>
        <v>22</v>
      </c>
      <c r="I80" s="97">
        <f>SUM($C31:I31)</f>
        <v>32</v>
      </c>
      <c r="J80" s="97">
        <f>SUM($C31:J31)</f>
        <v>41</v>
      </c>
      <c r="K80" s="97">
        <f>SUM($C31:K31)</f>
        <v>43</v>
      </c>
      <c r="L80" s="97">
        <f>SUM($C31:L31)</f>
        <v>53</v>
      </c>
      <c r="M80" s="97">
        <f>SUM($C31:M31)</f>
        <v>60</v>
      </c>
      <c r="N80" s="97">
        <f>SUM($C31:N31)</f>
        <v>68</v>
      </c>
      <c r="O80" s="97">
        <f>SUM($C31:O31)</f>
        <v>75</v>
      </c>
      <c r="P80" s="97">
        <f>SUM($C31:P31)</f>
        <v>83</v>
      </c>
      <c r="Q80" s="97">
        <f>SUM($C31:Q31)</f>
        <v>88</v>
      </c>
      <c r="R80" s="97">
        <f>SUM($C31:R31)</f>
        <v>97</v>
      </c>
      <c r="S80" s="97">
        <f>SUM($C31:S31)</f>
        <v>102</v>
      </c>
      <c r="T80" s="97">
        <f>SUM($C31:T31)</f>
        <v>107</v>
      </c>
      <c r="U80" s="97">
        <f>SUM($C31:U31)</f>
        <v>111</v>
      </c>
      <c r="V80" s="97">
        <f>SUM($C31:V31)</f>
        <v>116</v>
      </c>
      <c r="W80" s="97">
        <f>SUM($C31:W31)</f>
        <v>121</v>
      </c>
      <c r="X80" s="97">
        <f>SUM($C31:X31)</f>
        <v>124</v>
      </c>
      <c r="Y80" s="97">
        <f>SUM($C31:Y31)</f>
        <v>125</v>
      </c>
      <c r="Z80" s="97">
        <f>SUM($C31:Z31)</f>
        <v>126</v>
      </c>
      <c r="AA80" s="99"/>
      <c r="AB80" s="99"/>
      <c r="AC80" s="99"/>
      <c r="AD80" s="99"/>
      <c r="AE80" s="99"/>
      <c r="AF80" s="99"/>
      <c r="AG80" s="99"/>
      <c r="AH80" s="99"/>
      <c r="AI80" s="99"/>
      <c r="AJ80" s="99"/>
      <c r="AK80" s="99"/>
      <c r="AL80" s="99"/>
      <c r="AM80" s="99"/>
      <c r="AN80" s="99"/>
      <c r="AO80" s="99"/>
      <c r="AP80" s="100"/>
    </row>
    <row r="81" spans="2:42" x14ac:dyDescent="0.25">
      <c r="B81" s="78">
        <f t="shared" si="7"/>
        <v>2011</v>
      </c>
      <c r="C81" s="96">
        <f>SUM($C32:C32)</f>
        <v>0</v>
      </c>
      <c r="D81" s="97">
        <f>SUM($C32:D32)</f>
        <v>0</v>
      </c>
      <c r="E81" s="97">
        <f>SUM($C32:E32)</f>
        <v>4</v>
      </c>
      <c r="F81" s="97">
        <f>SUM($C32:F32)</f>
        <v>7</v>
      </c>
      <c r="G81" s="97">
        <f>SUM($C32:G32)</f>
        <v>23</v>
      </c>
      <c r="H81" s="97">
        <f>SUM($C32:H32)</f>
        <v>34</v>
      </c>
      <c r="I81" s="97">
        <f>SUM($C32:I32)</f>
        <v>49</v>
      </c>
      <c r="J81" s="97">
        <f>SUM($C32:J32)</f>
        <v>55</v>
      </c>
      <c r="K81" s="97">
        <f>SUM($C32:K32)</f>
        <v>67</v>
      </c>
      <c r="L81" s="97">
        <f>SUM($C32:L32)</f>
        <v>74</v>
      </c>
      <c r="M81" s="97">
        <f>SUM($C32:M32)</f>
        <v>85</v>
      </c>
      <c r="N81" s="97">
        <f>SUM($C32:N32)</f>
        <v>94</v>
      </c>
      <c r="O81" s="97">
        <f>SUM($C32:O32)</f>
        <v>100</v>
      </c>
      <c r="P81" s="97">
        <f>SUM($C32:P32)</f>
        <v>113</v>
      </c>
      <c r="Q81" s="97">
        <f>SUM($C32:Q32)</f>
        <v>123</v>
      </c>
      <c r="R81" s="97">
        <f>SUM($C32:R32)</f>
        <v>129</v>
      </c>
      <c r="S81" s="97">
        <f>SUM($C32:S32)</f>
        <v>135</v>
      </c>
      <c r="T81" s="97">
        <f>SUM($C32:T32)</f>
        <v>138</v>
      </c>
      <c r="U81" s="97">
        <f>SUM($C32:U32)</f>
        <v>143</v>
      </c>
      <c r="V81" s="97">
        <f>SUM($C32:V32)</f>
        <v>146</v>
      </c>
      <c r="W81" s="99"/>
      <c r="X81" s="99"/>
      <c r="Y81" s="99"/>
      <c r="Z81" s="99"/>
      <c r="AA81" s="99"/>
      <c r="AB81" s="99"/>
      <c r="AC81" s="99"/>
      <c r="AD81" s="99"/>
      <c r="AE81" s="99"/>
      <c r="AF81" s="99"/>
      <c r="AG81" s="99"/>
      <c r="AH81" s="99"/>
      <c r="AI81" s="99"/>
      <c r="AJ81" s="99"/>
      <c r="AK81" s="99"/>
      <c r="AL81" s="99"/>
      <c r="AM81" s="99"/>
      <c r="AN81" s="99"/>
      <c r="AO81" s="99"/>
      <c r="AP81" s="100"/>
    </row>
    <row r="82" spans="2:42" x14ac:dyDescent="0.25">
      <c r="B82" s="78">
        <f t="shared" si="7"/>
        <v>2012</v>
      </c>
      <c r="C82" s="96">
        <f>SUM($C33:C33)</f>
        <v>1</v>
      </c>
      <c r="D82" s="97">
        <f>SUM($C33:D33)</f>
        <v>3</v>
      </c>
      <c r="E82" s="97">
        <f>SUM($C33:E33)</f>
        <v>6</v>
      </c>
      <c r="F82" s="97">
        <f>SUM($C33:F33)</f>
        <v>13</v>
      </c>
      <c r="G82" s="97">
        <f>SUM($C33:G33)</f>
        <v>20</v>
      </c>
      <c r="H82" s="97">
        <f>SUM($C33:H33)</f>
        <v>32</v>
      </c>
      <c r="I82" s="97">
        <f>SUM($C33:I33)</f>
        <v>43</v>
      </c>
      <c r="J82" s="97">
        <f>SUM($C33:J33)</f>
        <v>51</v>
      </c>
      <c r="K82" s="97">
        <f>SUM($C33:K33)</f>
        <v>57</v>
      </c>
      <c r="L82" s="97">
        <f>SUM($C33:L33)</f>
        <v>66</v>
      </c>
      <c r="M82" s="97">
        <f>SUM($C33:M33)</f>
        <v>79</v>
      </c>
      <c r="N82" s="97">
        <f>SUM($C33:N33)</f>
        <v>91</v>
      </c>
      <c r="O82" s="97">
        <f>SUM($C33:O33)</f>
        <v>104</v>
      </c>
      <c r="P82" s="97">
        <f>SUM($C33:P33)</f>
        <v>105</v>
      </c>
      <c r="Q82" s="97">
        <f>SUM($C33:Q33)</f>
        <v>107</v>
      </c>
      <c r="R82" s="97">
        <f>SUM($C33:R33)</f>
        <v>109</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100"/>
    </row>
    <row r="83" spans="2:42" x14ac:dyDescent="0.25">
      <c r="B83" s="78">
        <f t="shared" si="7"/>
        <v>2013</v>
      </c>
      <c r="C83" s="96">
        <f>SUM($C34:C34)</f>
        <v>0</v>
      </c>
      <c r="D83" s="97">
        <f>SUM($C34:D34)</f>
        <v>1</v>
      </c>
      <c r="E83" s="97">
        <f>SUM($C34:E34)</f>
        <v>5</v>
      </c>
      <c r="F83" s="97">
        <f>SUM($C34:F34)</f>
        <v>6</v>
      </c>
      <c r="G83" s="97">
        <f>SUM($C34:G34)</f>
        <v>10</v>
      </c>
      <c r="H83" s="97">
        <f>SUM($C34:H34)</f>
        <v>22</v>
      </c>
      <c r="I83" s="97">
        <f>SUM($C34:I34)</f>
        <v>30</v>
      </c>
      <c r="J83" s="97">
        <f>SUM($C34:J34)</f>
        <v>36</v>
      </c>
      <c r="K83" s="97">
        <f>SUM($C34:K34)</f>
        <v>43</v>
      </c>
      <c r="L83" s="97">
        <f>SUM($C34:L34)</f>
        <v>47</v>
      </c>
      <c r="M83" s="97">
        <f>SUM($C34:M34)</f>
        <v>49</v>
      </c>
      <c r="N83" s="97">
        <f>SUM($C34:N34)</f>
        <v>49</v>
      </c>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100"/>
    </row>
    <row r="84" spans="2:42" x14ac:dyDescent="0.25">
      <c r="B84" s="78">
        <f t="shared" si="7"/>
        <v>2014</v>
      </c>
      <c r="C84" s="96">
        <f>SUM($C35:C35)</f>
        <v>0</v>
      </c>
      <c r="D84" s="97">
        <f>SUM($C35:D35)</f>
        <v>0</v>
      </c>
      <c r="E84" s="97">
        <f>SUM($C35:E35)</f>
        <v>1</v>
      </c>
      <c r="F84" s="97">
        <f>SUM($C35:F35)</f>
        <v>6</v>
      </c>
      <c r="G84" s="97">
        <f>SUM($C35:G35)</f>
        <v>9</v>
      </c>
      <c r="H84" s="97">
        <f>SUM($C35:H35)</f>
        <v>20</v>
      </c>
      <c r="I84" s="97">
        <f>SUM($C35:I35)</f>
        <v>29</v>
      </c>
      <c r="J84" s="97">
        <f>SUM($C35:J35)</f>
        <v>29</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100"/>
    </row>
    <row r="85" spans="2:42" x14ac:dyDescent="0.25">
      <c r="B85" s="79">
        <f t="shared" si="7"/>
        <v>2015</v>
      </c>
      <c r="C85" s="101">
        <f>SUM($C36:C36)</f>
        <v>0</v>
      </c>
      <c r="D85" s="102">
        <f>SUM($C36:D36)</f>
        <v>0</v>
      </c>
      <c r="E85" s="102">
        <f>SUM($C36:E36)</f>
        <v>1</v>
      </c>
      <c r="F85" s="102">
        <f>SUM($C36:F36)</f>
        <v>2</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4"/>
    </row>
    <row r="86" spans="2:42" x14ac:dyDescent="0.25"/>
    <row r="87" spans="2:42" x14ac:dyDescent="0.25"/>
    <row r="88" spans="2:42" x14ac:dyDescent="0.25">
      <c r="B88" s="83"/>
      <c r="C88" s="267" t="s">
        <v>196</v>
      </c>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9"/>
    </row>
    <row r="89" spans="2:42" x14ac:dyDescent="0.25">
      <c r="B89" s="84" t="s">
        <v>0</v>
      </c>
      <c r="C89" s="84" t="s">
        <v>88</v>
      </c>
      <c r="D89" s="73" t="s">
        <v>89</v>
      </c>
      <c r="E89" s="73" t="s">
        <v>90</v>
      </c>
      <c r="F89" s="73" t="s">
        <v>91</v>
      </c>
      <c r="G89" s="73" t="s">
        <v>92</v>
      </c>
      <c r="H89" s="73" t="s">
        <v>93</v>
      </c>
      <c r="I89" s="73" t="s">
        <v>94</v>
      </c>
      <c r="J89" s="73" t="s">
        <v>95</v>
      </c>
      <c r="K89" s="73" t="s">
        <v>96</v>
      </c>
      <c r="L89" s="73" t="s">
        <v>97</v>
      </c>
      <c r="M89" s="73" t="s">
        <v>98</v>
      </c>
      <c r="N89" s="73" t="s">
        <v>99</v>
      </c>
      <c r="O89" s="73" t="s">
        <v>100</v>
      </c>
      <c r="P89" s="73" t="s">
        <v>101</v>
      </c>
      <c r="Q89" s="73" t="s">
        <v>102</v>
      </c>
      <c r="R89" s="73" t="s">
        <v>103</v>
      </c>
      <c r="S89" s="73" t="s">
        <v>104</v>
      </c>
      <c r="T89" s="73" t="s">
        <v>105</v>
      </c>
      <c r="U89" s="73" t="s">
        <v>106</v>
      </c>
      <c r="V89" s="73" t="s">
        <v>107</v>
      </c>
      <c r="W89" s="73" t="s">
        <v>108</v>
      </c>
      <c r="X89" s="73" t="s">
        <v>109</v>
      </c>
      <c r="Y89" s="73" t="s">
        <v>110</v>
      </c>
      <c r="Z89" s="73" t="s">
        <v>111</v>
      </c>
      <c r="AA89" s="73" t="s">
        <v>112</v>
      </c>
      <c r="AB89" s="73" t="s">
        <v>113</v>
      </c>
      <c r="AC89" s="73" t="s">
        <v>114</v>
      </c>
      <c r="AD89" s="73" t="s">
        <v>115</v>
      </c>
      <c r="AE89" s="73" t="s">
        <v>116</v>
      </c>
      <c r="AF89" s="73" t="s">
        <v>117</v>
      </c>
      <c r="AG89" s="73" t="s">
        <v>118</v>
      </c>
      <c r="AH89" s="73" t="s">
        <v>119</v>
      </c>
      <c r="AI89" s="73" t="s">
        <v>120</v>
      </c>
      <c r="AJ89" s="73" t="s">
        <v>121</v>
      </c>
      <c r="AK89" s="73" t="s">
        <v>122</v>
      </c>
      <c r="AL89" s="73" t="s">
        <v>123</v>
      </c>
      <c r="AM89" s="73" t="s">
        <v>124</v>
      </c>
      <c r="AN89" s="73" t="s">
        <v>125</v>
      </c>
      <c r="AO89" s="73" t="s">
        <v>126</v>
      </c>
      <c r="AP89" s="75" t="s">
        <v>127</v>
      </c>
    </row>
    <row r="90" spans="2:42" x14ac:dyDescent="0.25">
      <c r="B90" s="89">
        <v>2006</v>
      </c>
      <c r="C90" s="107">
        <f>C62/(C62+C76)</f>
        <v>0.66666666666666663</v>
      </c>
      <c r="D90" s="108">
        <f t="shared" ref="D90:AP90" si="8">D62/(D62+D76)</f>
        <v>0.75</v>
      </c>
      <c r="E90" s="108">
        <f t="shared" si="8"/>
        <v>0.9</v>
      </c>
      <c r="F90" s="108">
        <f t="shared" si="8"/>
        <v>0.83333333333333337</v>
      </c>
      <c r="G90" s="108">
        <f t="shared" si="8"/>
        <v>0.8571428571428571</v>
      </c>
      <c r="H90" s="108">
        <f t="shared" si="8"/>
        <v>0.90909090909090906</v>
      </c>
      <c r="I90" s="108">
        <f t="shared" si="8"/>
        <v>0.85185185185185186</v>
      </c>
      <c r="J90" s="108">
        <f t="shared" si="8"/>
        <v>0.66666666666666663</v>
      </c>
      <c r="K90" s="108">
        <f t="shared" si="8"/>
        <v>0.59322033898305082</v>
      </c>
      <c r="L90" s="108">
        <f t="shared" si="8"/>
        <v>0.58536585365853655</v>
      </c>
      <c r="M90" s="108">
        <f t="shared" si="8"/>
        <v>0.51960784313725494</v>
      </c>
      <c r="N90" s="108">
        <f t="shared" si="8"/>
        <v>0.48672566371681414</v>
      </c>
      <c r="O90" s="108">
        <f t="shared" si="8"/>
        <v>0.45161290322580644</v>
      </c>
      <c r="P90" s="108">
        <f t="shared" si="8"/>
        <v>0.42962962962962964</v>
      </c>
      <c r="Q90" s="108">
        <f t="shared" si="8"/>
        <v>0.40972222222222221</v>
      </c>
      <c r="R90" s="108">
        <f t="shared" si="8"/>
        <v>0.40522875816993464</v>
      </c>
      <c r="S90" s="108">
        <f t="shared" si="8"/>
        <v>0.38993710691823902</v>
      </c>
      <c r="T90" s="108">
        <f t="shared" si="8"/>
        <v>0.38181818181818183</v>
      </c>
      <c r="U90" s="108">
        <f t="shared" si="8"/>
        <v>0.36781609195402298</v>
      </c>
      <c r="V90" s="108">
        <f t="shared" si="8"/>
        <v>0.3611111111111111</v>
      </c>
      <c r="W90" s="108">
        <f t="shared" si="8"/>
        <v>0.35326086956521741</v>
      </c>
      <c r="X90" s="108">
        <f t="shared" si="8"/>
        <v>0.34210526315789475</v>
      </c>
      <c r="Y90" s="108">
        <f t="shared" si="8"/>
        <v>0.34210526315789475</v>
      </c>
      <c r="Z90" s="108">
        <f t="shared" si="8"/>
        <v>0.34895833333333331</v>
      </c>
      <c r="AA90" s="108">
        <f t="shared" si="8"/>
        <v>0.34536082474226804</v>
      </c>
      <c r="AB90" s="108">
        <f t="shared" si="8"/>
        <v>0.34196891191709844</v>
      </c>
      <c r="AC90" s="108">
        <f t="shared" si="8"/>
        <v>0.34196891191709844</v>
      </c>
      <c r="AD90" s="108">
        <f t="shared" si="8"/>
        <v>0.34196891191709844</v>
      </c>
      <c r="AE90" s="108">
        <f t="shared" si="8"/>
        <v>0.34020618556701032</v>
      </c>
      <c r="AF90" s="108">
        <f t="shared" si="8"/>
        <v>0.33846153846153848</v>
      </c>
      <c r="AG90" s="108">
        <f t="shared" si="8"/>
        <v>0.33673469387755101</v>
      </c>
      <c r="AH90" s="108">
        <f t="shared" si="8"/>
        <v>0.33673469387755101</v>
      </c>
      <c r="AI90" s="108">
        <f t="shared" si="8"/>
        <v>0.33165829145728642</v>
      </c>
      <c r="AJ90" s="108">
        <f t="shared" si="8"/>
        <v>0.33</v>
      </c>
      <c r="AK90" s="108">
        <f t="shared" si="8"/>
        <v>0.32338308457711445</v>
      </c>
      <c r="AL90" s="108">
        <f t="shared" si="8"/>
        <v>0.32338308457711445</v>
      </c>
      <c r="AM90" s="108">
        <f t="shared" si="8"/>
        <v>0.32178217821782179</v>
      </c>
      <c r="AN90" s="108">
        <f t="shared" si="8"/>
        <v>0.32178217821782179</v>
      </c>
      <c r="AO90" s="108">
        <f t="shared" si="8"/>
        <v>0.32178217821782179</v>
      </c>
      <c r="AP90" s="109">
        <f t="shared" si="8"/>
        <v>0.32178217821782179</v>
      </c>
    </row>
    <row r="91" spans="2:42" x14ac:dyDescent="0.25">
      <c r="B91" s="90">
        <v>2007</v>
      </c>
      <c r="C91" s="107">
        <f t="shared" ref="C91:AL99" si="9">C63/(C63+C77)</f>
        <v>0</v>
      </c>
      <c r="D91" s="108">
        <f t="shared" si="9"/>
        <v>0.5</v>
      </c>
      <c r="E91" s="108">
        <f t="shared" si="9"/>
        <v>0.77777777777777779</v>
      </c>
      <c r="F91" s="108">
        <f t="shared" si="9"/>
        <v>0.57894736842105265</v>
      </c>
      <c r="G91" s="108">
        <f t="shared" si="9"/>
        <v>0.67741935483870963</v>
      </c>
      <c r="H91" s="108">
        <f t="shared" si="9"/>
        <v>0.72093023255813948</v>
      </c>
      <c r="I91" s="108">
        <f t="shared" si="9"/>
        <v>0.65306122448979587</v>
      </c>
      <c r="J91" s="108">
        <f t="shared" si="9"/>
        <v>0.65151515151515149</v>
      </c>
      <c r="K91" s="108">
        <f t="shared" si="9"/>
        <v>0.5679012345679012</v>
      </c>
      <c r="L91" s="108">
        <f t="shared" si="9"/>
        <v>0.51063829787234039</v>
      </c>
      <c r="M91" s="108">
        <f t="shared" si="9"/>
        <v>0.44144144144144143</v>
      </c>
      <c r="N91" s="108">
        <f t="shared" si="9"/>
        <v>0.43801652892561982</v>
      </c>
      <c r="O91" s="108">
        <f t="shared" si="9"/>
        <v>0.40458015267175573</v>
      </c>
      <c r="P91" s="108">
        <f t="shared" si="9"/>
        <v>0.40714285714285714</v>
      </c>
      <c r="Q91" s="108">
        <f t="shared" si="9"/>
        <v>0.38</v>
      </c>
      <c r="R91" s="108">
        <f t="shared" si="9"/>
        <v>0.37341772151898733</v>
      </c>
      <c r="S91" s="108">
        <f t="shared" si="9"/>
        <v>0.35672514619883039</v>
      </c>
      <c r="T91" s="108">
        <f t="shared" si="9"/>
        <v>0.33888888888888891</v>
      </c>
      <c r="U91" s="108">
        <f t="shared" si="9"/>
        <v>0.32275132275132273</v>
      </c>
      <c r="V91" s="108">
        <f t="shared" si="9"/>
        <v>0.31443298969072164</v>
      </c>
      <c r="W91" s="108">
        <f t="shared" si="9"/>
        <v>0.31282051282051282</v>
      </c>
      <c r="X91" s="108">
        <f t="shared" si="9"/>
        <v>0.31313131313131315</v>
      </c>
      <c r="Y91" s="108">
        <f t="shared" si="9"/>
        <v>0.31343283582089554</v>
      </c>
      <c r="Z91" s="108">
        <f t="shared" si="9"/>
        <v>0.31683168316831684</v>
      </c>
      <c r="AA91" s="108">
        <f t="shared" si="9"/>
        <v>0.31683168316831684</v>
      </c>
      <c r="AB91" s="108">
        <f t="shared" si="9"/>
        <v>0.31067961165048541</v>
      </c>
      <c r="AC91" s="108">
        <f t="shared" si="9"/>
        <v>0.31067961165048541</v>
      </c>
      <c r="AD91" s="108">
        <f t="shared" si="9"/>
        <v>0.31067961165048541</v>
      </c>
      <c r="AE91" s="108">
        <f t="shared" si="9"/>
        <v>0.30917874396135264</v>
      </c>
      <c r="AF91" s="108">
        <f t="shared" si="9"/>
        <v>0.30917874396135264</v>
      </c>
      <c r="AG91" s="108">
        <f t="shared" si="9"/>
        <v>0.30917874396135264</v>
      </c>
      <c r="AH91" s="108">
        <f t="shared" si="9"/>
        <v>0.30917874396135264</v>
      </c>
      <c r="AI91" s="108">
        <f t="shared" si="9"/>
        <v>0.30769230769230771</v>
      </c>
      <c r="AJ91" s="108">
        <f t="shared" si="9"/>
        <v>0.30769230769230771</v>
      </c>
      <c r="AK91" s="108">
        <f t="shared" si="9"/>
        <v>0.30622009569377989</v>
      </c>
      <c r="AL91" s="108">
        <f t="shared" si="9"/>
        <v>0.30331753554502372</v>
      </c>
      <c r="AM91" s="110"/>
      <c r="AN91" s="110"/>
      <c r="AO91" s="110"/>
      <c r="AP91" s="111"/>
    </row>
    <row r="92" spans="2:42" x14ac:dyDescent="0.25">
      <c r="B92" s="90">
        <v>2008</v>
      </c>
      <c r="C92" s="107">
        <f t="shared" si="9"/>
        <v>1</v>
      </c>
      <c r="D92" s="108">
        <f t="shared" si="9"/>
        <v>0.84615384615384615</v>
      </c>
      <c r="E92" s="108">
        <f t="shared" si="9"/>
        <v>0.82608695652173914</v>
      </c>
      <c r="F92" s="108">
        <f t="shared" si="9"/>
        <v>0.81818181818181823</v>
      </c>
      <c r="G92" s="108">
        <f t="shared" si="9"/>
        <v>0.77083333333333337</v>
      </c>
      <c r="H92" s="108">
        <f t="shared" si="9"/>
        <v>0.76666666666666672</v>
      </c>
      <c r="I92" s="108">
        <f t="shared" si="9"/>
        <v>0.75</v>
      </c>
      <c r="J92" s="108">
        <f t="shared" si="9"/>
        <v>0.69565217391304346</v>
      </c>
      <c r="K92" s="108">
        <f t="shared" si="9"/>
        <v>0.63963963963963966</v>
      </c>
      <c r="L92" s="108">
        <f t="shared" si="9"/>
        <v>0.61475409836065575</v>
      </c>
      <c r="M92" s="108">
        <f t="shared" si="9"/>
        <v>0.58461538461538465</v>
      </c>
      <c r="N92" s="108">
        <f t="shared" si="9"/>
        <v>0.55319148936170215</v>
      </c>
      <c r="O92" s="108">
        <f t="shared" si="9"/>
        <v>0.49375000000000002</v>
      </c>
      <c r="P92" s="108">
        <f t="shared" si="9"/>
        <v>0.48466257668711654</v>
      </c>
      <c r="Q92" s="108">
        <f t="shared" si="9"/>
        <v>0.49710982658959535</v>
      </c>
      <c r="R92" s="108">
        <f t="shared" si="9"/>
        <v>0.49162011173184356</v>
      </c>
      <c r="S92" s="108">
        <f t="shared" si="9"/>
        <v>0.48618784530386738</v>
      </c>
      <c r="T92" s="108">
        <f t="shared" si="9"/>
        <v>0.48677248677248675</v>
      </c>
      <c r="U92" s="108">
        <f t="shared" si="9"/>
        <v>0.48186528497409326</v>
      </c>
      <c r="V92" s="108">
        <f t="shared" si="9"/>
        <v>0.47938144329896909</v>
      </c>
      <c r="W92" s="108">
        <f t="shared" si="9"/>
        <v>0.46766169154228854</v>
      </c>
      <c r="X92" s="108">
        <f t="shared" si="9"/>
        <v>0.46568627450980393</v>
      </c>
      <c r="Y92" s="108">
        <f t="shared" si="9"/>
        <v>0.45673076923076922</v>
      </c>
      <c r="Z92" s="108">
        <f t="shared" si="9"/>
        <v>0.45673076923076922</v>
      </c>
      <c r="AA92" s="108">
        <f t="shared" si="9"/>
        <v>0.45238095238095238</v>
      </c>
      <c r="AB92" s="108">
        <f t="shared" si="9"/>
        <v>0.45238095238095238</v>
      </c>
      <c r="AC92" s="108">
        <f t="shared" si="9"/>
        <v>0.45238095238095238</v>
      </c>
      <c r="AD92" s="108">
        <f t="shared" si="9"/>
        <v>0.44811320754716982</v>
      </c>
      <c r="AE92" s="108">
        <f t="shared" si="9"/>
        <v>0.4460093896713615</v>
      </c>
      <c r="AF92" s="108">
        <f t="shared" si="9"/>
        <v>0.4460093896713615</v>
      </c>
      <c r="AG92" s="108">
        <f t="shared" si="9"/>
        <v>0.4460093896713615</v>
      </c>
      <c r="AH92" s="108">
        <f t="shared" si="9"/>
        <v>0.44186046511627908</v>
      </c>
      <c r="AI92" s="110"/>
      <c r="AJ92" s="110"/>
      <c r="AK92" s="110"/>
      <c r="AL92" s="110"/>
      <c r="AM92" s="110"/>
      <c r="AN92" s="110"/>
      <c r="AO92" s="110"/>
      <c r="AP92" s="111"/>
    </row>
    <row r="93" spans="2:42" x14ac:dyDescent="0.25">
      <c r="B93" s="90">
        <v>2009</v>
      </c>
      <c r="C93" s="107">
        <f t="shared" si="9"/>
        <v>0.5</v>
      </c>
      <c r="D93" s="108">
        <f t="shared" si="9"/>
        <v>0.75</v>
      </c>
      <c r="E93" s="108">
        <f t="shared" si="9"/>
        <v>0.77272727272727271</v>
      </c>
      <c r="F93" s="108">
        <f t="shared" si="9"/>
        <v>0.77142857142857146</v>
      </c>
      <c r="G93" s="108">
        <f t="shared" si="9"/>
        <v>0.75555555555555554</v>
      </c>
      <c r="H93" s="108">
        <f t="shared" si="9"/>
        <v>0.7384615384615385</v>
      </c>
      <c r="I93" s="108">
        <f t="shared" si="9"/>
        <v>0.74683544303797467</v>
      </c>
      <c r="J93" s="108">
        <f t="shared" si="9"/>
        <v>0.67741935483870963</v>
      </c>
      <c r="K93" s="108">
        <f t="shared" si="9"/>
        <v>0.63461538461538458</v>
      </c>
      <c r="L93" s="108">
        <f t="shared" si="9"/>
        <v>0.58139534883720934</v>
      </c>
      <c r="M93" s="108">
        <f t="shared" si="9"/>
        <v>0.55555555555555558</v>
      </c>
      <c r="N93" s="108">
        <f t="shared" si="9"/>
        <v>0.52229299363057324</v>
      </c>
      <c r="O93" s="108">
        <f t="shared" si="9"/>
        <v>0.50920245398773001</v>
      </c>
      <c r="P93" s="108">
        <f t="shared" si="9"/>
        <v>0.49707602339181284</v>
      </c>
      <c r="Q93" s="108">
        <f t="shared" si="9"/>
        <v>0.48314606741573035</v>
      </c>
      <c r="R93" s="108">
        <f t="shared" si="9"/>
        <v>0.46994535519125685</v>
      </c>
      <c r="S93" s="108">
        <f t="shared" si="9"/>
        <v>0.45789473684210524</v>
      </c>
      <c r="T93" s="108">
        <f t="shared" si="9"/>
        <v>0.45876288659793812</v>
      </c>
      <c r="U93" s="108">
        <f t="shared" si="9"/>
        <v>0.45685279187817257</v>
      </c>
      <c r="V93" s="108">
        <f t="shared" si="9"/>
        <v>0.457286432160804</v>
      </c>
      <c r="W93" s="108">
        <f t="shared" si="9"/>
        <v>0.45544554455445546</v>
      </c>
      <c r="X93" s="108">
        <f t="shared" si="9"/>
        <v>0.45098039215686275</v>
      </c>
      <c r="Y93" s="108">
        <f t="shared" si="9"/>
        <v>0.45365853658536587</v>
      </c>
      <c r="Z93" s="108">
        <f t="shared" si="9"/>
        <v>0.44878048780487806</v>
      </c>
      <c r="AA93" s="108">
        <f t="shared" si="9"/>
        <v>0.43961352657004832</v>
      </c>
      <c r="AB93" s="108">
        <f t="shared" si="9"/>
        <v>0.4354066985645933</v>
      </c>
      <c r="AC93" s="108">
        <f t="shared" si="9"/>
        <v>0.43333333333333335</v>
      </c>
      <c r="AD93" s="108">
        <f t="shared" si="9"/>
        <v>0.43333333333333335</v>
      </c>
      <c r="AE93" s="110"/>
      <c r="AF93" s="110"/>
      <c r="AG93" s="110"/>
      <c r="AH93" s="110"/>
      <c r="AI93" s="110"/>
      <c r="AJ93" s="110"/>
      <c r="AK93" s="110"/>
      <c r="AL93" s="110"/>
      <c r="AM93" s="110"/>
      <c r="AN93" s="110"/>
      <c r="AO93" s="110"/>
      <c r="AP93" s="111"/>
    </row>
    <row r="94" spans="2:42" x14ac:dyDescent="0.25">
      <c r="B94" s="90">
        <v>2010</v>
      </c>
      <c r="C94" s="107">
        <f t="shared" si="9"/>
        <v>1</v>
      </c>
      <c r="D94" s="108">
        <f t="shared" si="9"/>
        <v>0.9</v>
      </c>
      <c r="E94" s="108">
        <f t="shared" si="9"/>
        <v>0.8571428571428571</v>
      </c>
      <c r="F94" s="108">
        <f t="shared" si="9"/>
        <v>0.8</v>
      </c>
      <c r="G94" s="108">
        <f t="shared" si="9"/>
        <v>0.78431372549019607</v>
      </c>
      <c r="H94" s="108">
        <f t="shared" si="9"/>
        <v>0.6811594202898551</v>
      </c>
      <c r="I94" s="108">
        <f t="shared" si="9"/>
        <v>0.61445783132530118</v>
      </c>
      <c r="J94" s="108">
        <f t="shared" si="9"/>
        <v>0.59803921568627449</v>
      </c>
      <c r="K94" s="108">
        <f t="shared" si="9"/>
        <v>0.6228070175438597</v>
      </c>
      <c r="L94" s="108">
        <f t="shared" si="9"/>
        <v>0.58914728682170547</v>
      </c>
      <c r="M94" s="108">
        <f t="shared" si="9"/>
        <v>0.56834532374100721</v>
      </c>
      <c r="N94" s="108">
        <f t="shared" si="9"/>
        <v>0.5436241610738255</v>
      </c>
      <c r="O94" s="108">
        <f t="shared" si="9"/>
        <v>0.52531645569620256</v>
      </c>
      <c r="P94" s="108">
        <f t="shared" si="9"/>
        <v>0.50595238095238093</v>
      </c>
      <c r="Q94" s="108">
        <f t="shared" si="9"/>
        <v>0.49714285714285716</v>
      </c>
      <c r="R94" s="108">
        <f t="shared" si="9"/>
        <v>0.4756756756756757</v>
      </c>
      <c r="S94" s="108">
        <f t="shared" si="9"/>
        <v>0.46875</v>
      </c>
      <c r="T94" s="108">
        <f t="shared" si="9"/>
        <v>0.45959595959595961</v>
      </c>
      <c r="U94" s="108">
        <f t="shared" si="9"/>
        <v>0.45320197044334976</v>
      </c>
      <c r="V94" s="108">
        <f t="shared" si="9"/>
        <v>0.44497607655502391</v>
      </c>
      <c r="W94" s="108">
        <f t="shared" si="9"/>
        <v>0.43720930232558142</v>
      </c>
      <c r="X94" s="108">
        <f t="shared" si="9"/>
        <v>0.43119266055045874</v>
      </c>
      <c r="Y94" s="108">
        <f t="shared" si="9"/>
        <v>0.43181818181818182</v>
      </c>
      <c r="Z94" s="108">
        <f t="shared" si="9"/>
        <v>0.42986425339366519</v>
      </c>
      <c r="AA94" s="110"/>
      <c r="AB94" s="110"/>
      <c r="AC94" s="110"/>
      <c r="AD94" s="110"/>
      <c r="AE94" s="110"/>
      <c r="AF94" s="110"/>
      <c r="AG94" s="110"/>
      <c r="AH94" s="110"/>
      <c r="AI94" s="110"/>
      <c r="AJ94" s="110"/>
      <c r="AK94" s="110"/>
      <c r="AL94" s="110"/>
      <c r="AM94" s="110"/>
      <c r="AN94" s="110"/>
      <c r="AO94" s="110"/>
      <c r="AP94" s="111"/>
    </row>
    <row r="95" spans="2:42" x14ac:dyDescent="0.25">
      <c r="B95" s="90">
        <v>2011</v>
      </c>
      <c r="C95" s="107">
        <f t="shared" si="9"/>
        <v>1</v>
      </c>
      <c r="D95" s="108">
        <f t="shared" si="9"/>
        <v>1</v>
      </c>
      <c r="E95" s="108">
        <f t="shared" si="9"/>
        <v>0.84615384615384615</v>
      </c>
      <c r="F95" s="108">
        <f t="shared" si="9"/>
        <v>0.81081081081081086</v>
      </c>
      <c r="G95" s="108">
        <f t="shared" si="9"/>
        <v>0.62295081967213117</v>
      </c>
      <c r="H95" s="108">
        <f t="shared" si="9"/>
        <v>0.6</v>
      </c>
      <c r="I95" s="108">
        <f t="shared" si="9"/>
        <v>0.53773584905660377</v>
      </c>
      <c r="J95" s="108">
        <f t="shared" si="9"/>
        <v>0.53389830508474578</v>
      </c>
      <c r="K95" s="108">
        <f t="shared" si="9"/>
        <v>0.51798561151079137</v>
      </c>
      <c r="L95" s="108">
        <f t="shared" si="9"/>
        <v>0.50335570469798663</v>
      </c>
      <c r="M95" s="108">
        <f t="shared" si="9"/>
        <v>0.48795180722891568</v>
      </c>
      <c r="N95" s="108">
        <f t="shared" si="9"/>
        <v>0.46590909090909088</v>
      </c>
      <c r="O95" s="108">
        <f t="shared" si="9"/>
        <v>0.45355191256830601</v>
      </c>
      <c r="P95" s="108">
        <f t="shared" si="9"/>
        <v>0.435</v>
      </c>
      <c r="Q95" s="108">
        <f t="shared" si="9"/>
        <v>0.43055555555555558</v>
      </c>
      <c r="R95" s="108">
        <f t="shared" si="9"/>
        <v>0.43171806167400884</v>
      </c>
      <c r="S95" s="108">
        <f t="shared" si="9"/>
        <v>0.42796610169491528</v>
      </c>
      <c r="T95" s="108">
        <f t="shared" si="9"/>
        <v>0.42975206611570249</v>
      </c>
      <c r="U95" s="108">
        <f t="shared" si="9"/>
        <v>0.42570281124497994</v>
      </c>
      <c r="V95" s="108">
        <f t="shared" si="9"/>
        <v>0.42292490118577075</v>
      </c>
      <c r="W95" s="110"/>
      <c r="X95" s="110"/>
      <c r="Y95" s="110"/>
      <c r="Z95" s="110"/>
      <c r="AA95" s="110"/>
      <c r="AB95" s="110"/>
      <c r="AC95" s="110"/>
      <c r="AD95" s="110"/>
      <c r="AE95" s="110"/>
      <c r="AF95" s="110"/>
      <c r="AG95" s="110"/>
      <c r="AH95" s="110"/>
      <c r="AI95" s="110"/>
      <c r="AJ95" s="110"/>
      <c r="AK95" s="110"/>
      <c r="AL95" s="110"/>
      <c r="AM95" s="110"/>
      <c r="AN95" s="110"/>
      <c r="AO95" s="110"/>
      <c r="AP95" s="111"/>
    </row>
    <row r="96" spans="2:42" x14ac:dyDescent="0.25">
      <c r="B96" s="90">
        <v>2012</v>
      </c>
      <c r="C96" s="107">
        <f t="shared" si="9"/>
        <v>0.8</v>
      </c>
      <c r="D96" s="108">
        <f t="shared" si="9"/>
        <v>0.84210526315789469</v>
      </c>
      <c r="E96" s="108">
        <f t="shared" si="9"/>
        <v>0.7857142857142857</v>
      </c>
      <c r="F96" s="108">
        <f t="shared" si="9"/>
        <v>0.72916666666666663</v>
      </c>
      <c r="G96" s="108">
        <f t="shared" si="9"/>
        <v>0.6875</v>
      </c>
      <c r="H96" s="108">
        <f t="shared" si="9"/>
        <v>0.65957446808510634</v>
      </c>
      <c r="I96" s="108">
        <f t="shared" si="9"/>
        <v>0.6228070175438597</v>
      </c>
      <c r="J96" s="108">
        <f t="shared" si="9"/>
        <v>0.62773722627737227</v>
      </c>
      <c r="K96" s="108">
        <f t="shared" si="9"/>
        <v>0.625</v>
      </c>
      <c r="L96" s="108">
        <f t="shared" si="9"/>
        <v>0.6071428571428571</v>
      </c>
      <c r="M96" s="108">
        <f t="shared" si="9"/>
        <v>0.57978723404255317</v>
      </c>
      <c r="N96" s="108">
        <f t="shared" si="9"/>
        <v>0.55609756097560981</v>
      </c>
      <c r="O96" s="108">
        <f t="shared" si="9"/>
        <v>0.53363228699551568</v>
      </c>
      <c r="P96" s="108">
        <f t="shared" si="9"/>
        <v>0.53947368421052633</v>
      </c>
      <c r="Q96" s="108">
        <f t="shared" si="9"/>
        <v>0.5347826086956522</v>
      </c>
      <c r="R96" s="108">
        <f t="shared" si="9"/>
        <v>0.53218884120171672</v>
      </c>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1"/>
    </row>
    <row r="97" spans="2:42" x14ac:dyDescent="0.25">
      <c r="B97" s="90">
        <v>2013</v>
      </c>
      <c r="C97" s="107">
        <f t="shared" si="9"/>
        <v>1</v>
      </c>
      <c r="D97" s="108">
        <f t="shared" si="9"/>
        <v>0.91666666666666663</v>
      </c>
      <c r="E97" s="108">
        <f t="shared" si="9"/>
        <v>0.78260869565217395</v>
      </c>
      <c r="F97" s="108">
        <f t="shared" si="9"/>
        <v>0.8125</v>
      </c>
      <c r="G97" s="108">
        <f t="shared" si="9"/>
        <v>0.8</v>
      </c>
      <c r="H97" s="108">
        <f t="shared" si="9"/>
        <v>0.69444444444444442</v>
      </c>
      <c r="I97" s="108">
        <f t="shared" si="9"/>
        <v>0.6470588235294118</v>
      </c>
      <c r="J97" s="108">
        <f t="shared" si="9"/>
        <v>0.62105263157894741</v>
      </c>
      <c r="K97" s="108">
        <f t="shared" si="9"/>
        <v>0.61946902654867253</v>
      </c>
      <c r="L97" s="108">
        <f t="shared" si="9"/>
        <v>0.61475409836065575</v>
      </c>
      <c r="M97" s="108">
        <f t="shared" si="9"/>
        <v>0.61111111111111116</v>
      </c>
      <c r="N97" s="108">
        <f t="shared" si="9"/>
        <v>0.62878787878787878</v>
      </c>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1"/>
    </row>
    <row r="98" spans="2:42" x14ac:dyDescent="0.25">
      <c r="B98" s="90">
        <v>2014</v>
      </c>
      <c r="C98" s="107">
        <f t="shared" si="9"/>
        <v>1</v>
      </c>
      <c r="D98" s="108">
        <f t="shared" si="9"/>
        <v>1</v>
      </c>
      <c r="E98" s="108">
        <f t="shared" si="9"/>
        <v>0.94736842105263153</v>
      </c>
      <c r="F98" s="108">
        <f t="shared" si="9"/>
        <v>0.8</v>
      </c>
      <c r="G98" s="108">
        <f t="shared" si="9"/>
        <v>0.76923076923076927</v>
      </c>
      <c r="H98" s="108">
        <f t="shared" si="9"/>
        <v>0.6428571428571429</v>
      </c>
      <c r="I98" s="108">
        <f t="shared" si="9"/>
        <v>0.57971014492753625</v>
      </c>
      <c r="J98" s="108">
        <f t="shared" si="9"/>
        <v>0.61333333333333329</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1"/>
    </row>
    <row r="99" spans="2:42" x14ac:dyDescent="0.25">
      <c r="B99" s="91">
        <v>2015</v>
      </c>
      <c r="C99" s="112">
        <f t="shared" si="9"/>
        <v>1</v>
      </c>
      <c r="D99" s="113">
        <f t="shared" si="9"/>
        <v>1</v>
      </c>
      <c r="E99" s="113">
        <f t="shared" si="9"/>
        <v>0.875</v>
      </c>
      <c r="F99" s="113">
        <f t="shared" si="9"/>
        <v>0.8</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5"/>
    </row>
    <row r="100" spans="2:42" x14ac:dyDescent="0.25"/>
    <row r="101" spans="2:42" x14ac:dyDescent="0.25"/>
    <row r="102" spans="2:42" x14ac:dyDescent="0.25">
      <c r="B102" s="83"/>
      <c r="C102" s="267" t="s">
        <v>197</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9"/>
    </row>
    <row r="103" spans="2:42" x14ac:dyDescent="0.25">
      <c r="B103" s="84" t="s">
        <v>0</v>
      </c>
      <c r="C103" s="84" t="s">
        <v>88</v>
      </c>
      <c r="D103" s="73" t="s">
        <v>89</v>
      </c>
      <c r="E103" s="73" t="s">
        <v>90</v>
      </c>
      <c r="F103" s="73" t="s">
        <v>91</v>
      </c>
      <c r="G103" s="73" t="s">
        <v>92</v>
      </c>
      <c r="H103" s="73" t="s">
        <v>93</v>
      </c>
      <c r="I103" s="73" t="s">
        <v>94</v>
      </c>
      <c r="J103" s="73" t="s">
        <v>95</v>
      </c>
      <c r="K103" s="73" t="s">
        <v>96</v>
      </c>
      <c r="L103" s="73" t="s">
        <v>97</v>
      </c>
      <c r="M103" s="73" t="s">
        <v>98</v>
      </c>
      <c r="N103" s="73" t="s">
        <v>99</v>
      </c>
      <c r="O103" s="73" t="s">
        <v>100</v>
      </c>
      <c r="P103" s="73" t="s">
        <v>101</v>
      </c>
      <c r="Q103" s="73" t="s">
        <v>102</v>
      </c>
      <c r="R103" s="73" t="s">
        <v>103</v>
      </c>
      <c r="S103" s="73" t="s">
        <v>104</v>
      </c>
      <c r="T103" s="73" t="s">
        <v>105</v>
      </c>
      <c r="U103" s="73" t="s">
        <v>106</v>
      </c>
      <c r="V103" s="73" t="s">
        <v>107</v>
      </c>
      <c r="W103" s="73" t="s">
        <v>108</v>
      </c>
      <c r="X103" s="73" t="s">
        <v>109</v>
      </c>
      <c r="Y103" s="73" t="s">
        <v>110</v>
      </c>
      <c r="Z103" s="73" t="s">
        <v>111</v>
      </c>
      <c r="AA103" s="73" t="s">
        <v>112</v>
      </c>
      <c r="AB103" s="73" t="s">
        <v>113</v>
      </c>
      <c r="AC103" s="73" t="s">
        <v>114</v>
      </c>
      <c r="AD103" s="73" t="s">
        <v>115</v>
      </c>
      <c r="AE103" s="73" t="s">
        <v>116</v>
      </c>
      <c r="AF103" s="73" t="s">
        <v>117</v>
      </c>
      <c r="AG103" s="73" t="s">
        <v>118</v>
      </c>
      <c r="AH103" s="73" t="s">
        <v>119</v>
      </c>
      <c r="AI103" s="73" t="s">
        <v>120</v>
      </c>
      <c r="AJ103" s="73" t="s">
        <v>121</v>
      </c>
      <c r="AK103" s="73" t="s">
        <v>122</v>
      </c>
      <c r="AL103" s="73" t="s">
        <v>123</v>
      </c>
      <c r="AM103" s="73" t="s">
        <v>124</v>
      </c>
      <c r="AN103" s="73" t="s">
        <v>125</v>
      </c>
      <c r="AO103" s="73" t="s">
        <v>126</v>
      </c>
      <c r="AP103" s="75" t="s">
        <v>127</v>
      </c>
    </row>
    <row r="104" spans="2:42" x14ac:dyDescent="0.25">
      <c r="B104" s="94">
        <v>2006</v>
      </c>
      <c r="C104" s="107">
        <f>C76/(C76+C62)</f>
        <v>0.33333333333333331</v>
      </c>
      <c r="D104" s="108">
        <f t="shared" ref="D104:AP104" si="10">D76/(D76+D62)</f>
        <v>0.25</v>
      </c>
      <c r="E104" s="108">
        <f t="shared" si="10"/>
        <v>0.1</v>
      </c>
      <c r="F104" s="108">
        <f t="shared" si="10"/>
        <v>0.16666666666666666</v>
      </c>
      <c r="G104" s="108">
        <f t="shared" si="10"/>
        <v>0.14285714285714285</v>
      </c>
      <c r="H104" s="108">
        <f t="shared" si="10"/>
        <v>9.0909090909090912E-2</v>
      </c>
      <c r="I104" s="108">
        <f t="shared" si="10"/>
        <v>0.14814814814814814</v>
      </c>
      <c r="J104" s="108">
        <f t="shared" si="10"/>
        <v>0.33333333333333331</v>
      </c>
      <c r="K104" s="108">
        <f t="shared" si="10"/>
        <v>0.40677966101694918</v>
      </c>
      <c r="L104" s="108">
        <f t="shared" si="10"/>
        <v>0.41463414634146339</v>
      </c>
      <c r="M104" s="108">
        <f t="shared" si="10"/>
        <v>0.48039215686274511</v>
      </c>
      <c r="N104" s="108">
        <f t="shared" si="10"/>
        <v>0.51327433628318586</v>
      </c>
      <c r="O104" s="108">
        <f t="shared" si="10"/>
        <v>0.54838709677419351</v>
      </c>
      <c r="P104" s="108">
        <f t="shared" si="10"/>
        <v>0.57037037037037042</v>
      </c>
      <c r="Q104" s="108">
        <f t="shared" si="10"/>
        <v>0.59027777777777779</v>
      </c>
      <c r="R104" s="108">
        <f t="shared" si="10"/>
        <v>0.59477124183006536</v>
      </c>
      <c r="S104" s="108">
        <f t="shared" si="10"/>
        <v>0.61006289308176098</v>
      </c>
      <c r="T104" s="108">
        <f t="shared" si="10"/>
        <v>0.61818181818181817</v>
      </c>
      <c r="U104" s="108">
        <f t="shared" si="10"/>
        <v>0.63218390804597702</v>
      </c>
      <c r="V104" s="108">
        <f t="shared" si="10"/>
        <v>0.63888888888888884</v>
      </c>
      <c r="W104" s="108">
        <f t="shared" si="10"/>
        <v>0.64673913043478259</v>
      </c>
      <c r="X104" s="108">
        <f t="shared" si="10"/>
        <v>0.65789473684210531</v>
      </c>
      <c r="Y104" s="108">
        <f t="shared" si="10"/>
        <v>0.65789473684210531</v>
      </c>
      <c r="Z104" s="108">
        <f t="shared" si="10"/>
        <v>0.65104166666666663</v>
      </c>
      <c r="AA104" s="108">
        <f t="shared" si="10"/>
        <v>0.65463917525773196</v>
      </c>
      <c r="AB104" s="108">
        <f t="shared" si="10"/>
        <v>0.65803108808290156</v>
      </c>
      <c r="AC104" s="108">
        <f t="shared" si="10"/>
        <v>0.65803108808290156</v>
      </c>
      <c r="AD104" s="108">
        <f t="shared" si="10"/>
        <v>0.65803108808290156</v>
      </c>
      <c r="AE104" s="108">
        <f t="shared" si="10"/>
        <v>0.65979381443298968</v>
      </c>
      <c r="AF104" s="108">
        <f t="shared" si="10"/>
        <v>0.66153846153846152</v>
      </c>
      <c r="AG104" s="108">
        <f t="shared" si="10"/>
        <v>0.66326530612244894</v>
      </c>
      <c r="AH104" s="108">
        <f t="shared" si="10"/>
        <v>0.66326530612244894</v>
      </c>
      <c r="AI104" s="108">
        <f t="shared" si="10"/>
        <v>0.66834170854271358</v>
      </c>
      <c r="AJ104" s="108">
        <f t="shared" si="10"/>
        <v>0.67</v>
      </c>
      <c r="AK104" s="108">
        <f t="shared" si="10"/>
        <v>0.6766169154228856</v>
      </c>
      <c r="AL104" s="108">
        <f t="shared" si="10"/>
        <v>0.6766169154228856</v>
      </c>
      <c r="AM104" s="108">
        <f t="shared" si="10"/>
        <v>0.67821782178217827</v>
      </c>
      <c r="AN104" s="108">
        <f t="shared" si="10"/>
        <v>0.67821782178217827</v>
      </c>
      <c r="AO104" s="108">
        <f t="shared" si="10"/>
        <v>0.67821782178217827</v>
      </c>
      <c r="AP104" s="109">
        <f t="shared" si="10"/>
        <v>0.67821782178217827</v>
      </c>
    </row>
    <row r="105" spans="2:42" x14ac:dyDescent="0.25">
      <c r="B105" s="78">
        <f>B104+1</f>
        <v>2007</v>
      </c>
      <c r="C105" s="107">
        <f t="shared" ref="C105:AL113" si="11">C77/(C77+C63)</f>
        <v>1</v>
      </c>
      <c r="D105" s="108">
        <f t="shared" si="11"/>
        <v>0.5</v>
      </c>
      <c r="E105" s="108">
        <f t="shared" si="11"/>
        <v>0.22222222222222221</v>
      </c>
      <c r="F105" s="108">
        <f t="shared" si="11"/>
        <v>0.42105263157894735</v>
      </c>
      <c r="G105" s="108">
        <f t="shared" si="11"/>
        <v>0.32258064516129031</v>
      </c>
      <c r="H105" s="108">
        <f t="shared" si="11"/>
        <v>0.27906976744186046</v>
      </c>
      <c r="I105" s="108">
        <f t="shared" si="11"/>
        <v>0.34693877551020408</v>
      </c>
      <c r="J105" s="108">
        <f t="shared" si="11"/>
        <v>0.34848484848484851</v>
      </c>
      <c r="K105" s="108">
        <f t="shared" si="11"/>
        <v>0.43209876543209874</v>
      </c>
      <c r="L105" s="108">
        <f t="shared" si="11"/>
        <v>0.48936170212765956</v>
      </c>
      <c r="M105" s="108">
        <f t="shared" si="11"/>
        <v>0.55855855855855852</v>
      </c>
      <c r="N105" s="108">
        <f t="shared" si="11"/>
        <v>0.56198347107438018</v>
      </c>
      <c r="O105" s="108">
        <f t="shared" si="11"/>
        <v>0.59541984732824427</v>
      </c>
      <c r="P105" s="108">
        <f t="shared" si="11"/>
        <v>0.59285714285714286</v>
      </c>
      <c r="Q105" s="108">
        <f t="shared" si="11"/>
        <v>0.62</v>
      </c>
      <c r="R105" s="108">
        <f t="shared" si="11"/>
        <v>0.62658227848101267</v>
      </c>
      <c r="S105" s="108">
        <f t="shared" si="11"/>
        <v>0.64327485380116955</v>
      </c>
      <c r="T105" s="108">
        <f t="shared" si="11"/>
        <v>0.66111111111111109</v>
      </c>
      <c r="U105" s="108">
        <f t="shared" si="11"/>
        <v>0.67724867724867721</v>
      </c>
      <c r="V105" s="108">
        <f t="shared" si="11"/>
        <v>0.68556701030927836</v>
      </c>
      <c r="W105" s="108">
        <f t="shared" si="11"/>
        <v>0.68717948717948718</v>
      </c>
      <c r="X105" s="108">
        <f t="shared" si="11"/>
        <v>0.68686868686868685</v>
      </c>
      <c r="Y105" s="108">
        <f t="shared" si="11"/>
        <v>0.68656716417910446</v>
      </c>
      <c r="Z105" s="108">
        <f t="shared" si="11"/>
        <v>0.68316831683168322</v>
      </c>
      <c r="AA105" s="108">
        <f t="shared" si="11"/>
        <v>0.68316831683168322</v>
      </c>
      <c r="AB105" s="108">
        <f t="shared" si="11"/>
        <v>0.68932038834951459</v>
      </c>
      <c r="AC105" s="108">
        <f t="shared" si="11"/>
        <v>0.68932038834951459</v>
      </c>
      <c r="AD105" s="108">
        <f t="shared" si="11"/>
        <v>0.68932038834951459</v>
      </c>
      <c r="AE105" s="108">
        <f t="shared" si="11"/>
        <v>0.6908212560386473</v>
      </c>
      <c r="AF105" s="108">
        <f t="shared" si="11"/>
        <v>0.6908212560386473</v>
      </c>
      <c r="AG105" s="108">
        <f t="shared" si="11"/>
        <v>0.6908212560386473</v>
      </c>
      <c r="AH105" s="108">
        <f t="shared" si="11"/>
        <v>0.6908212560386473</v>
      </c>
      <c r="AI105" s="108">
        <f t="shared" si="11"/>
        <v>0.69230769230769229</v>
      </c>
      <c r="AJ105" s="108">
        <f t="shared" si="11"/>
        <v>0.69230769230769229</v>
      </c>
      <c r="AK105" s="108">
        <f t="shared" si="11"/>
        <v>0.69377990430622005</v>
      </c>
      <c r="AL105" s="108">
        <f t="shared" si="11"/>
        <v>0.69668246445497628</v>
      </c>
      <c r="AM105" s="110"/>
      <c r="AN105" s="110"/>
      <c r="AO105" s="110"/>
      <c r="AP105" s="111"/>
    </row>
    <row r="106" spans="2:42" x14ac:dyDescent="0.25">
      <c r="B106" s="78">
        <f t="shared" ref="B106:B113" si="12">B105+1</f>
        <v>2008</v>
      </c>
      <c r="C106" s="107">
        <f t="shared" si="11"/>
        <v>0</v>
      </c>
      <c r="D106" s="108">
        <f t="shared" si="11"/>
        <v>0.15384615384615385</v>
      </c>
      <c r="E106" s="108">
        <f t="shared" si="11"/>
        <v>0.17391304347826086</v>
      </c>
      <c r="F106" s="108">
        <f t="shared" si="11"/>
        <v>0.18181818181818182</v>
      </c>
      <c r="G106" s="108">
        <f t="shared" si="11"/>
        <v>0.22916666666666666</v>
      </c>
      <c r="H106" s="108">
        <f t="shared" si="11"/>
        <v>0.23333333333333334</v>
      </c>
      <c r="I106" s="108">
        <f t="shared" si="11"/>
        <v>0.25</v>
      </c>
      <c r="J106" s="108">
        <f t="shared" si="11"/>
        <v>0.30434782608695654</v>
      </c>
      <c r="K106" s="108">
        <f t="shared" si="11"/>
        <v>0.36036036036036034</v>
      </c>
      <c r="L106" s="108">
        <f t="shared" si="11"/>
        <v>0.38524590163934425</v>
      </c>
      <c r="M106" s="108">
        <f t="shared" si="11"/>
        <v>0.41538461538461541</v>
      </c>
      <c r="N106" s="108">
        <f t="shared" si="11"/>
        <v>0.44680851063829785</v>
      </c>
      <c r="O106" s="108">
        <f t="shared" si="11"/>
        <v>0.50624999999999998</v>
      </c>
      <c r="P106" s="108">
        <f t="shared" si="11"/>
        <v>0.51533742331288346</v>
      </c>
      <c r="Q106" s="108">
        <f t="shared" si="11"/>
        <v>0.50289017341040465</v>
      </c>
      <c r="R106" s="108">
        <f t="shared" si="11"/>
        <v>0.50837988826815639</v>
      </c>
      <c r="S106" s="108">
        <f t="shared" si="11"/>
        <v>0.51381215469613262</v>
      </c>
      <c r="T106" s="108">
        <f t="shared" si="11"/>
        <v>0.51322751322751325</v>
      </c>
      <c r="U106" s="108">
        <f t="shared" si="11"/>
        <v>0.51813471502590669</v>
      </c>
      <c r="V106" s="108">
        <f t="shared" si="11"/>
        <v>0.52061855670103097</v>
      </c>
      <c r="W106" s="108">
        <f t="shared" si="11"/>
        <v>0.53233830845771146</v>
      </c>
      <c r="X106" s="108">
        <f t="shared" si="11"/>
        <v>0.53431372549019607</v>
      </c>
      <c r="Y106" s="108">
        <f t="shared" si="11"/>
        <v>0.54326923076923073</v>
      </c>
      <c r="Z106" s="108">
        <f t="shared" si="11"/>
        <v>0.54326923076923073</v>
      </c>
      <c r="AA106" s="108">
        <f t="shared" si="11"/>
        <v>0.54761904761904767</v>
      </c>
      <c r="AB106" s="108">
        <f t="shared" si="11"/>
        <v>0.54761904761904767</v>
      </c>
      <c r="AC106" s="108">
        <f t="shared" si="11"/>
        <v>0.54761904761904767</v>
      </c>
      <c r="AD106" s="108">
        <f t="shared" si="11"/>
        <v>0.55188679245283023</v>
      </c>
      <c r="AE106" s="108">
        <f t="shared" si="11"/>
        <v>0.5539906103286385</v>
      </c>
      <c r="AF106" s="108">
        <f t="shared" si="11"/>
        <v>0.5539906103286385</v>
      </c>
      <c r="AG106" s="108">
        <f t="shared" si="11"/>
        <v>0.5539906103286385</v>
      </c>
      <c r="AH106" s="108">
        <f t="shared" si="11"/>
        <v>0.55813953488372092</v>
      </c>
      <c r="AI106" s="110"/>
      <c r="AJ106" s="110"/>
      <c r="AK106" s="110"/>
      <c r="AL106" s="110"/>
      <c r="AM106" s="110"/>
      <c r="AN106" s="110"/>
      <c r="AO106" s="110"/>
      <c r="AP106" s="111"/>
    </row>
    <row r="107" spans="2:42" x14ac:dyDescent="0.25">
      <c r="B107" s="78">
        <f t="shared" si="12"/>
        <v>2009</v>
      </c>
      <c r="C107" s="107">
        <f t="shared" si="11"/>
        <v>0.5</v>
      </c>
      <c r="D107" s="108">
        <f t="shared" si="11"/>
        <v>0.25</v>
      </c>
      <c r="E107" s="108">
        <f t="shared" si="11"/>
        <v>0.22727272727272727</v>
      </c>
      <c r="F107" s="108">
        <f t="shared" si="11"/>
        <v>0.22857142857142856</v>
      </c>
      <c r="G107" s="108">
        <f t="shared" si="11"/>
        <v>0.24444444444444444</v>
      </c>
      <c r="H107" s="108">
        <f t="shared" si="11"/>
        <v>0.26153846153846155</v>
      </c>
      <c r="I107" s="108">
        <f t="shared" si="11"/>
        <v>0.25316455696202533</v>
      </c>
      <c r="J107" s="108">
        <f t="shared" si="11"/>
        <v>0.32258064516129031</v>
      </c>
      <c r="K107" s="108">
        <f t="shared" si="11"/>
        <v>0.36538461538461536</v>
      </c>
      <c r="L107" s="108">
        <f t="shared" si="11"/>
        <v>0.41860465116279072</v>
      </c>
      <c r="M107" s="108">
        <f t="shared" si="11"/>
        <v>0.44444444444444442</v>
      </c>
      <c r="N107" s="108">
        <f t="shared" si="11"/>
        <v>0.47770700636942676</v>
      </c>
      <c r="O107" s="108">
        <f t="shared" si="11"/>
        <v>0.49079754601226994</v>
      </c>
      <c r="P107" s="108">
        <f t="shared" si="11"/>
        <v>0.50292397660818711</v>
      </c>
      <c r="Q107" s="108">
        <f t="shared" si="11"/>
        <v>0.5168539325842697</v>
      </c>
      <c r="R107" s="108">
        <f t="shared" si="11"/>
        <v>0.5300546448087432</v>
      </c>
      <c r="S107" s="108">
        <f t="shared" si="11"/>
        <v>0.54210526315789476</v>
      </c>
      <c r="T107" s="108">
        <f t="shared" si="11"/>
        <v>0.54123711340206182</v>
      </c>
      <c r="U107" s="108">
        <f t="shared" si="11"/>
        <v>0.54314720812182737</v>
      </c>
      <c r="V107" s="108">
        <f t="shared" si="11"/>
        <v>0.542713567839196</v>
      </c>
      <c r="W107" s="108">
        <f t="shared" si="11"/>
        <v>0.54455445544554459</v>
      </c>
      <c r="X107" s="108">
        <f t="shared" si="11"/>
        <v>0.5490196078431373</v>
      </c>
      <c r="Y107" s="108">
        <f t="shared" si="11"/>
        <v>0.54634146341463419</v>
      </c>
      <c r="Z107" s="108">
        <f t="shared" si="11"/>
        <v>0.551219512195122</v>
      </c>
      <c r="AA107" s="108">
        <f t="shared" si="11"/>
        <v>0.56038647342995174</v>
      </c>
      <c r="AB107" s="108">
        <f t="shared" si="11"/>
        <v>0.56459330143540665</v>
      </c>
      <c r="AC107" s="108">
        <f t="shared" si="11"/>
        <v>0.56666666666666665</v>
      </c>
      <c r="AD107" s="108">
        <f t="shared" si="11"/>
        <v>0.56666666666666665</v>
      </c>
      <c r="AE107" s="110"/>
      <c r="AF107" s="110"/>
      <c r="AG107" s="110"/>
      <c r="AH107" s="110"/>
      <c r="AI107" s="110"/>
      <c r="AJ107" s="110"/>
      <c r="AK107" s="110"/>
      <c r="AL107" s="110"/>
      <c r="AM107" s="110"/>
      <c r="AN107" s="110"/>
      <c r="AO107" s="110"/>
      <c r="AP107" s="111"/>
    </row>
    <row r="108" spans="2:42" x14ac:dyDescent="0.25">
      <c r="B108" s="78">
        <f t="shared" si="12"/>
        <v>2010</v>
      </c>
      <c r="C108" s="107">
        <f t="shared" si="11"/>
        <v>0</v>
      </c>
      <c r="D108" s="108">
        <f t="shared" si="11"/>
        <v>0.1</v>
      </c>
      <c r="E108" s="108">
        <f t="shared" si="11"/>
        <v>0.14285714285714285</v>
      </c>
      <c r="F108" s="108">
        <f t="shared" si="11"/>
        <v>0.2</v>
      </c>
      <c r="G108" s="108">
        <f t="shared" si="11"/>
        <v>0.21568627450980393</v>
      </c>
      <c r="H108" s="108">
        <f t="shared" si="11"/>
        <v>0.3188405797101449</v>
      </c>
      <c r="I108" s="108">
        <f t="shared" si="11"/>
        <v>0.38554216867469882</v>
      </c>
      <c r="J108" s="108">
        <f t="shared" si="11"/>
        <v>0.40196078431372551</v>
      </c>
      <c r="K108" s="108">
        <f t="shared" si="11"/>
        <v>0.37719298245614036</v>
      </c>
      <c r="L108" s="108">
        <f t="shared" si="11"/>
        <v>0.41085271317829458</v>
      </c>
      <c r="M108" s="108">
        <f t="shared" si="11"/>
        <v>0.43165467625899279</v>
      </c>
      <c r="N108" s="108">
        <f t="shared" si="11"/>
        <v>0.4563758389261745</v>
      </c>
      <c r="O108" s="108">
        <f t="shared" si="11"/>
        <v>0.47468354430379744</v>
      </c>
      <c r="P108" s="108">
        <f t="shared" si="11"/>
        <v>0.49404761904761907</v>
      </c>
      <c r="Q108" s="108">
        <f t="shared" si="11"/>
        <v>0.50285714285714289</v>
      </c>
      <c r="R108" s="108">
        <f t="shared" si="11"/>
        <v>0.5243243243243243</v>
      </c>
      <c r="S108" s="108">
        <f t="shared" si="11"/>
        <v>0.53125</v>
      </c>
      <c r="T108" s="108">
        <f t="shared" si="11"/>
        <v>0.54040404040404044</v>
      </c>
      <c r="U108" s="108">
        <f t="shared" si="11"/>
        <v>0.54679802955665024</v>
      </c>
      <c r="V108" s="108">
        <f t="shared" si="11"/>
        <v>0.55502392344497609</v>
      </c>
      <c r="W108" s="108">
        <f t="shared" si="11"/>
        <v>0.56279069767441858</v>
      </c>
      <c r="X108" s="108">
        <f t="shared" si="11"/>
        <v>0.56880733944954132</v>
      </c>
      <c r="Y108" s="108">
        <f t="shared" si="11"/>
        <v>0.56818181818181823</v>
      </c>
      <c r="Z108" s="108">
        <f t="shared" si="11"/>
        <v>0.57013574660633481</v>
      </c>
      <c r="AA108" s="110"/>
      <c r="AB108" s="110"/>
      <c r="AC108" s="110"/>
      <c r="AD108" s="110"/>
      <c r="AE108" s="110"/>
      <c r="AF108" s="110"/>
      <c r="AG108" s="110"/>
      <c r="AH108" s="110"/>
      <c r="AI108" s="110"/>
      <c r="AJ108" s="110"/>
      <c r="AK108" s="110"/>
      <c r="AL108" s="110"/>
      <c r="AM108" s="110"/>
      <c r="AN108" s="110"/>
      <c r="AO108" s="110"/>
      <c r="AP108" s="111"/>
    </row>
    <row r="109" spans="2:42" x14ac:dyDescent="0.25">
      <c r="B109" s="78">
        <f t="shared" si="12"/>
        <v>2011</v>
      </c>
      <c r="C109" s="107">
        <f t="shared" si="11"/>
        <v>0</v>
      </c>
      <c r="D109" s="108">
        <f t="shared" si="11"/>
        <v>0</v>
      </c>
      <c r="E109" s="108">
        <f t="shared" si="11"/>
        <v>0.15384615384615385</v>
      </c>
      <c r="F109" s="108">
        <f t="shared" si="11"/>
        <v>0.1891891891891892</v>
      </c>
      <c r="G109" s="108">
        <f t="shared" si="11"/>
        <v>0.37704918032786883</v>
      </c>
      <c r="H109" s="108">
        <f t="shared" si="11"/>
        <v>0.4</v>
      </c>
      <c r="I109" s="108">
        <f t="shared" si="11"/>
        <v>0.46226415094339623</v>
      </c>
      <c r="J109" s="108">
        <f t="shared" si="11"/>
        <v>0.46610169491525422</v>
      </c>
      <c r="K109" s="108">
        <f t="shared" si="11"/>
        <v>0.48201438848920863</v>
      </c>
      <c r="L109" s="108">
        <f t="shared" si="11"/>
        <v>0.49664429530201343</v>
      </c>
      <c r="M109" s="108">
        <f t="shared" si="11"/>
        <v>0.51204819277108438</v>
      </c>
      <c r="N109" s="108">
        <f t="shared" si="11"/>
        <v>0.53409090909090906</v>
      </c>
      <c r="O109" s="108">
        <f t="shared" si="11"/>
        <v>0.54644808743169404</v>
      </c>
      <c r="P109" s="108">
        <f t="shared" si="11"/>
        <v>0.56499999999999995</v>
      </c>
      <c r="Q109" s="108">
        <f t="shared" si="11"/>
        <v>0.56944444444444442</v>
      </c>
      <c r="R109" s="108">
        <f t="shared" si="11"/>
        <v>0.56828193832599116</v>
      </c>
      <c r="S109" s="108">
        <f t="shared" si="11"/>
        <v>0.57203389830508478</v>
      </c>
      <c r="T109" s="108">
        <f t="shared" si="11"/>
        <v>0.57024793388429751</v>
      </c>
      <c r="U109" s="108">
        <f t="shared" si="11"/>
        <v>0.57429718875502012</v>
      </c>
      <c r="V109" s="108">
        <f t="shared" si="11"/>
        <v>0.57707509881422925</v>
      </c>
      <c r="W109" s="110"/>
      <c r="X109" s="110"/>
      <c r="Y109" s="110"/>
      <c r="Z109" s="110"/>
      <c r="AA109" s="110"/>
      <c r="AB109" s="110"/>
      <c r="AC109" s="110"/>
      <c r="AD109" s="110"/>
      <c r="AE109" s="110"/>
      <c r="AF109" s="110"/>
      <c r="AG109" s="110"/>
      <c r="AH109" s="110"/>
      <c r="AI109" s="110"/>
      <c r="AJ109" s="110"/>
      <c r="AK109" s="110"/>
      <c r="AL109" s="110"/>
      <c r="AM109" s="110"/>
      <c r="AN109" s="110"/>
      <c r="AO109" s="110"/>
      <c r="AP109" s="111"/>
    </row>
    <row r="110" spans="2:42" x14ac:dyDescent="0.25">
      <c r="B110" s="78">
        <f t="shared" si="12"/>
        <v>2012</v>
      </c>
      <c r="C110" s="107">
        <f t="shared" si="11"/>
        <v>0.2</v>
      </c>
      <c r="D110" s="108">
        <f t="shared" si="11"/>
        <v>0.15789473684210525</v>
      </c>
      <c r="E110" s="108">
        <f t="shared" si="11"/>
        <v>0.21428571428571427</v>
      </c>
      <c r="F110" s="108">
        <f t="shared" si="11"/>
        <v>0.27083333333333331</v>
      </c>
      <c r="G110" s="108">
        <f t="shared" si="11"/>
        <v>0.3125</v>
      </c>
      <c r="H110" s="108">
        <f t="shared" si="11"/>
        <v>0.34042553191489361</v>
      </c>
      <c r="I110" s="108">
        <f t="shared" si="11"/>
        <v>0.37719298245614036</v>
      </c>
      <c r="J110" s="108">
        <f t="shared" si="11"/>
        <v>0.37226277372262773</v>
      </c>
      <c r="K110" s="108">
        <f t="shared" si="11"/>
        <v>0.375</v>
      </c>
      <c r="L110" s="108">
        <f t="shared" si="11"/>
        <v>0.39285714285714285</v>
      </c>
      <c r="M110" s="108">
        <f t="shared" si="11"/>
        <v>0.42021276595744683</v>
      </c>
      <c r="N110" s="108">
        <f t="shared" si="11"/>
        <v>0.44390243902439025</v>
      </c>
      <c r="O110" s="108">
        <f t="shared" si="11"/>
        <v>0.46636771300448432</v>
      </c>
      <c r="P110" s="108">
        <f t="shared" si="11"/>
        <v>0.46052631578947367</v>
      </c>
      <c r="Q110" s="108">
        <f t="shared" si="11"/>
        <v>0.4652173913043478</v>
      </c>
      <c r="R110" s="108">
        <f t="shared" si="11"/>
        <v>0.46781115879828328</v>
      </c>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1"/>
    </row>
    <row r="111" spans="2:42" x14ac:dyDescent="0.25">
      <c r="B111" s="78">
        <f t="shared" si="12"/>
        <v>2013</v>
      </c>
      <c r="C111" s="107">
        <f t="shared" si="11"/>
        <v>0</v>
      </c>
      <c r="D111" s="108">
        <f t="shared" si="11"/>
        <v>8.3333333333333329E-2</v>
      </c>
      <c r="E111" s="108">
        <f t="shared" si="11"/>
        <v>0.21739130434782608</v>
      </c>
      <c r="F111" s="108">
        <f t="shared" si="11"/>
        <v>0.1875</v>
      </c>
      <c r="G111" s="108">
        <f t="shared" si="11"/>
        <v>0.2</v>
      </c>
      <c r="H111" s="108">
        <f t="shared" si="11"/>
        <v>0.30555555555555558</v>
      </c>
      <c r="I111" s="108">
        <f t="shared" si="11"/>
        <v>0.35294117647058826</v>
      </c>
      <c r="J111" s="108">
        <f t="shared" si="11"/>
        <v>0.37894736842105264</v>
      </c>
      <c r="K111" s="108">
        <f t="shared" si="11"/>
        <v>0.38053097345132741</v>
      </c>
      <c r="L111" s="108">
        <f t="shared" si="11"/>
        <v>0.38524590163934425</v>
      </c>
      <c r="M111" s="108">
        <f t="shared" si="11"/>
        <v>0.3888888888888889</v>
      </c>
      <c r="N111" s="108">
        <f t="shared" si="11"/>
        <v>0.37121212121212122</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1"/>
    </row>
    <row r="112" spans="2:42" x14ac:dyDescent="0.25">
      <c r="B112" s="78">
        <f t="shared" si="12"/>
        <v>2014</v>
      </c>
      <c r="C112" s="107">
        <f t="shared" si="11"/>
        <v>0</v>
      </c>
      <c r="D112" s="108">
        <f t="shared" si="11"/>
        <v>0</v>
      </c>
      <c r="E112" s="108">
        <f t="shared" si="11"/>
        <v>5.2631578947368418E-2</v>
      </c>
      <c r="F112" s="108">
        <f t="shared" si="11"/>
        <v>0.2</v>
      </c>
      <c r="G112" s="108">
        <f t="shared" si="11"/>
        <v>0.23076923076923078</v>
      </c>
      <c r="H112" s="108">
        <f t="shared" si="11"/>
        <v>0.35714285714285715</v>
      </c>
      <c r="I112" s="108">
        <f t="shared" si="11"/>
        <v>0.42028985507246375</v>
      </c>
      <c r="J112" s="108">
        <f t="shared" si="11"/>
        <v>0.38666666666666666</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1"/>
    </row>
    <row r="113" spans="2:42" x14ac:dyDescent="0.25">
      <c r="B113" s="79">
        <f t="shared" si="12"/>
        <v>2015</v>
      </c>
      <c r="C113" s="112">
        <f t="shared" si="11"/>
        <v>0</v>
      </c>
      <c r="D113" s="113">
        <f t="shared" si="11"/>
        <v>0</v>
      </c>
      <c r="E113" s="113">
        <f t="shared" si="11"/>
        <v>0.125</v>
      </c>
      <c r="F113" s="113">
        <f t="shared" si="11"/>
        <v>0.2</v>
      </c>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5"/>
    </row>
    <row r="114" spans="2:42" x14ac:dyDescent="0.25"/>
    <row r="115" spans="2:42" x14ac:dyDescent="0.25"/>
    <row r="116" spans="2:42" x14ac:dyDescent="0.25">
      <c r="B116" s="83"/>
      <c r="C116" s="267" t="s">
        <v>198</v>
      </c>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9"/>
    </row>
    <row r="117" spans="2:42" x14ac:dyDescent="0.25">
      <c r="B117" s="84" t="s">
        <v>0</v>
      </c>
      <c r="C117" s="84" t="s">
        <v>88</v>
      </c>
      <c r="D117" s="73" t="s">
        <v>89</v>
      </c>
      <c r="E117" s="73" t="s">
        <v>90</v>
      </c>
      <c r="F117" s="73" t="s">
        <v>91</v>
      </c>
      <c r="G117" s="73" t="s">
        <v>92</v>
      </c>
      <c r="H117" s="73" t="s">
        <v>93</v>
      </c>
      <c r="I117" s="73" t="s">
        <v>94</v>
      </c>
      <c r="J117" s="73" t="s">
        <v>95</v>
      </c>
      <c r="K117" s="73" t="s">
        <v>96</v>
      </c>
      <c r="L117" s="73" t="s">
        <v>97</v>
      </c>
      <c r="M117" s="73" t="s">
        <v>98</v>
      </c>
      <c r="N117" s="73" t="s">
        <v>99</v>
      </c>
      <c r="O117" s="73" t="s">
        <v>100</v>
      </c>
      <c r="P117" s="73" t="s">
        <v>101</v>
      </c>
      <c r="Q117" s="73" t="s">
        <v>102</v>
      </c>
      <c r="R117" s="73" t="s">
        <v>103</v>
      </c>
      <c r="S117" s="73" t="s">
        <v>104</v>
      </c>
      <c r="T117" s="73" t="s">
        <v>105</v>
      </c>
      <c r="U117" s="73" t="s">
        <v>106</v>
      </c>
      <c r="V117" s="73" t="s">
        <v>107</v>
      </c>
      <c r="W117" s="73" t="s">
        <v>108</v>
      </c>
      <c r="X117" s="73" t="s">
        <v>109</v>
      </c>
      <c r="Y117" s="73" t="s">
        <v>110</v>
      </c>
      <c r="Z117" s="73" t="s">
        <v>111</v>
      </c>
      <c r="AA117" s="73" t="s">
        <v>112</v>
      </c>
      <c r="AB117" s="73" t="s">
        <v>113</v>
      </c>
      <c r="AC117" s="73" t="s">
        <v>114</v>
      </c>
      <c r="AD117" s="73" t="s">
        <v>115</v>
      </c>
      <c r="AE117" s="73" t="s">
        <v>116</v>
      </c>
      <c r="AF117" s="73" t="s">
        <v>117</v>
      </c>
      <c r="AG117" s="73" t="s">
        <v>118</v>
      </c>
      <c r="AH117" s="73" t="s">
        <v>119</v>
      </c>
      <c r="AI117" s="73" t="s">
        <v>120</v>
      </c>
      <c r="AJ117" s="73" t="s">
        <v>121</v>
      </c>
      <c r="AK117" s="73" t="s">
        <v>122</v>
      </c>
      <c r="AL117" s="73" t="s">
        <v>123</v>
      </c>
      <c r="AM117" s="73" t="s">
        <v>124</v>
      </c>
      <c r="AN117" s="73" t="s">
        <v>125</v>
      </c>
      <c r="AO117" s="73" t="s">
        <v>126</v>
      </c>
      <c r="AP117" s="75" t="s">
        <v>127</v>
      </c>
    </row>
    <row r="118" spans="2:42" x14ac:dyDescent="0.25">
      <c r="B118" s="94">
        <v>2006</v>
      </c>
      <c r="C118" s="107">
        <f>(C62+C76)/($AS6)</f>
        <v>1.3636363636363636E-2</v>
      </c>
      <c r="D118" s="108">
        <f t="shared" ref="D118:AP118" si="13">(D62+D76)/($AS6)</f>
        <v>1.8181818181818181E-2</v>
      </c>
      <c r="E118" s="108">
        <f t="shared" si="13"/>
        <v>4.5454545454545456E-2</v>
      </c>
      <c r="F118" s="108">
        <f t="shared" si="13"/>
        <v>5.4545454545454543E-2</v>
      </c>
      <c r="G118" s="108">
        <f t="shared" si="13"/>
        <v>6.363636363636363E-2</v>
      </c>
      <c r="H118" s="108">
        <f t="shared" si="13"/>
        <v>0.1</v>
      </c>
      <c r="I118" s="108">
        <f t="shared" si="13"/>
        <v>0.12272727272727273</v>
      </c>
      <c r="J118" s="108">
        <f t="shared" si="13"/>
        <v>0.19090909090909092</v>
      </c>
      <c r="K118" s="108">
        <f t="shared" si="13"/>
        <v>0.26818181818181819</v>
      </c>
      <c r="L118" s="108">
        <f t="shared" si="13"/>
        <v>0.37272727272727274</v>
      </c>
      <c r="M118" s="108">
        <f t="shared" si="13"/>
        <v>0.46363636363636362</v>
      </c>
      <c r="N118" s="108">
        <f t="shared" si="13"/>
        <v>0.51363636363636367</v>
      </c>
      <c r="O118" s="108">
        <f t="shared" si="13"/>
        <v>0.5636363636363636</v>
      </c>
      <c r="P118" s="108">
        <f t="shared" si="13"/>
        <v>0.61363636363636365</v>
      </c>
      <c r="Q118" s="108">
        <f t="shared" si="13"/>
        <v>0.65454545454545454</v>
      </c>
      <c r="R118" s="108">
        <f t="shared" si="13"/>
        <v>0.69545454545454544</v>
      </c>
      <c r="S118" s="108">
        <f t="shared" si="13"/>
        <v>0.72272727272727277</v>
      </c>
      <c r="T118" s="108">
        <f t="shared" si="13"/>
        <v>0.75</v>
      </c>
      <c r="U118" s="108">
        <f t="shared" si="13"/>
        <v>0.79090909090909089</v>
      </c>
      <c r="V118" s="108">
        <f t="shared" si="13"/>
        <v>0.81818181818181823</v>
      </c>
      <c r="W118" s="108">
        <f t="shared" si="13"/>
        <v>0.83636363636363631</v>
      </c>
      <c r="X118" s="108">
        <f t="shared" si="13"/>
        <v>0.86363636363636365</v>
      </c>
      <c r="Y118" s="108">
        <f t="shared" si="13"/>
        <v>0.86363636363636365</v>
      </c>
      <c r="Z118" s="108">
        <f t="shared" si="13"/>
        <v>0.87272727272727268</v>
      </c>
      <c r="AA118" s="108">
        <f t="shared" si="13"/>
        <v>0.88181818181818183</v>
      </c>
      <c r="AB118" s="108">
        <f t="shared" si="13"/>
        <v>0.87727272727272732</v>
      </c>
      <c r="AC118" s="108">
        <f t="shared" si="13"/>
        <v>0.87727272727272732</v>
      </c>
      <c r="AD118" s="108">
        <f t="shared" si="13"/>
        <v>0.87727272727272732</v>
      </c>
      <c r="AE118" s="108">
        <f t="shared" si="13"/>
        <v>0.88181818181818183</v>
      </c>
      <c r="AF118" s="108">
        <f t="shared" si="13"/>
        <v>0.88636363636363635</v>
      </c>
      <c r="AG118" s="108">
        <f t="shared" si="13"/>
        <v>0.89090909090909087</v>
      </c>
      <c r="AH118" s="108">
        <f t="shared" si="13"/>
        <v>0.89090909090909087</v>
      </c>
      <c r="AI118" s="108">
        <f t="shared" si="13"/>
        <v>0.90454545454545454</v>
      </c>
      <c r="AJ118" s="108">
        <f t="shared" si="13"/>
        <v>0.90909090909090906</v>
      </c>
      <c r="AK118" s="108">
        <f t="shared" si="13"/>
        <v>0.91363636363636369</v>
      </c>
      <c r="AL118" s="108">
        <f t="shared" si="13"/>
        <v>0.91363636363636369</v>
      </c>
      <c r="AM118" s="108">
        <f t="shared" si="13"/>
        <v>0.91818181818181821</v>
      </c>
      <c r="AN118" s="108">
        <f t="shared" si="13"/>
        <v>0.91818181818181821</v>
      </c>
      <c r="AO118" s="108">
        <f t="shared" si="13"/>
        <v>0.91818181818181821</v>
      </c>
      <c r="AP118" s="109">
        <f t="shared" si="13"/>
        <v>0.91818181818181821</v>
      </c>
    </row>
    <row r="119" spans="2:42" x14ac:dyDescent="0.25">
      <c r="B119" s="78">
        <f>B118+1</f>
        <v>2007</v>
      </c>
      <c r="C119" s="107">
        <f t="shared" ref="C119:AP125" si="14">(C63+C77)/($AS7)</f>
        <v>4.7846889952153108E-3</v>
      </c>
      <c r="D119" s="108">
        <f t="shared" si="14"/>
        <v>9.5693779904306216E-3</v>
      </c>
      <c r="E119" s="108">
        <f t="shared" si="14"/>
        <v>4.3062200956937802E-2</v>
      </c>
      <c r="F119" s="108">
        <f t="shared" si="14"/>
        <v>9.0909090909090912E-2</v>
      </c>
      <c r="G119" s="108">
        <f t="shared" si="14"/>
        <v>0.14832535885167464</v>
      </c>
      <c r="H119" s="108">
        <f t="shared" si="14"/>
        <v>0.20574162679425836</v>
      </c>
      <c r="I119" s="108">
        <f t="shared" si="14"/>
        <v>0.23444976076555024</v>
      </c>
      <c r="J119" s="108">
        <f t="shared" si="14"/>
        <v>0.31578947368421051</v>
      </c>
      <c r="K119" s="108">
        <f t="shared" si="14"/>
        <v>0.38755980861244022</v>
      </c>
      <c r="L119" s="108">
        <f t="shared" si="14"/>
        <v>0.44976076555023925</v>
      </c>
      <c r="M119" s="108">
        <f t="shared" si="14"/>
        <v>0.53110047846889952</v>
      </c>
      <c r="N119" s="108">
        <f t="shared" si="14"/>
        <v>0.57894736842105265</v>
      </c>
      <c r="O119" s="108">
        <f t="shared" si="14"/>
        <v>0.62679425837320579</v>
      </c>
      <c r="P119" s="108">
        <f t="shared" si="14"/>
        <v>0.66985645933014359</v>
      </c>
      <c r="Q119" s="108">
        <f t="shared" si="14"/>
        <v>0.71770334928229662</v>
      </c>
      <c r="R119" s="108">
        <f t="shared" si="14"/>
        <v>0.75598086124401909</v>
      </c>
      <c r="S119" s="108">
        <f t="shared" si="14"/>
        <v>0.81818181818181823</v>
      </c>
      <c r="T119" s="108">
        <f t="shared" si="14"/>
        <v>0.86124401913875603</v>
      </c>
      <c r="U119" s="108">
        <f t="shared" si="14"/>
        <v>0.90430622009569372</v>
      </c>
      <c r="V119" s="108">
        <f t="shared" si="14"/>
        <v>0.92822966507177029</v>
      </c>
      <c r="W119" s="108">
        <f t="shared" si="14"/>
        <v>0.93301435406698563</v>
      </c>
      <c r="X119" s="108">
        <f t="shared" si="14"/>
        <v>0.94736842105263153</v>
      </c>
      <c r="Y119" s="108">
        <f t="shared" si="14"/>
        <v>0.96172248803827753</v>
      </c>
      <c r="Z119" s="108">
        <f t="shared" si="14"/>
        <v>0.96650717703349287</v>
      </c>
      <c r="AA119" s="108">
        <f t="shared" si="14"/>
        <v>0.96650717703349287</v>
      </c>
      <c r="AB119" s="108">
        <f t="shared" si="14"/>
        <v>0.9856459330143541</v>
      </c>
      <c r="AC119" s="108">
        <f t="shared" si="14"/>
        <v>0.9856459330143541</v>
      </c>
      <c r="AD119" s="108">
        <f t="shared" si="14"/>
        <v>0.9856459330143541</v>
      </c>
      <c r="AE119" s="108">
        <f t="shared" si="14"/>
        <v>0.99043062200956933</v>
      </c>
      <c r="AF119" s="108">
        <f t="shared" si="14"/>
        <v>0.99043062200956933</v>
      </c>
      <c r="AG119" s="108">
        <f t="shared" si="14"/>
        <v>0.99043062200956933</v>
      </c>
      <c r="AH119" s="108">
        <f t="shared" si="14"/>
        <v>0.99043062200956933</v>
      </c>
      <c r="AI119" s="108">
        <f t="shared" si="14"/>
        <v>0.99521531100478466</v>
      </c>
      <c r="AJ119" s="108">
        <f t="shared" si="14"/>
        <v>0.99521531100478466</v>
      </c>
      <c r="AK119" s="108">
        <f t="shared" si="14"/>
        <v>1</v>
      </c>
      <c r="AL119" s="108">
        <f t="shared" si="14"/>
        <v>1.0095693779904307</v>
      </c>
      <c r="AM119" s="110">
        <f t="shared" si="14"/>
        <v>0</v>
      </c>
      <c r="AN119" s="110">
        <f t="shared" si="14"/>
        <v>0</v>
      </c>
      <c r="AO119" s="110">
        <f t="shared" si="14"/>
        <v>0</v>
      </c>
      <c r="AP119" s="111">
        <f t="shared" si="14"/>
        <v>0</v>
      </c>
    </row>
    <row r="120" spans="2:42" x14ac:dyDescent="0.25">
      <c r="B120" s="78">
        <f t="shared" ref="B120:B127" si="15">B119+1</f>
        <v>2008</v>
      </c>
      <c r="C120" s="107">
        <f t="shared" si="14"/>
        <v>8.8888888888888889E-3</v>
      </c>
      <c r="D120" s="108">
        <f t="shared" si="14"/>
        <v>5.7777777777777775E-2</v>
      </c>
      <c r="E120" s="108">
        <f t="shared" si="14"/>
        <v>0.10222222222222223</v>
      </c>
      <c r="F120" s="108">
        <f t="shared" si="14"/>
        <v>0.14666666666666667</v>
      </c>
      <c r="G120" s="108">
        <f t="shared" si="14"/>
        <v>0.21333333333333335</v>
      </c>
      <c r="H120" s="108">
        <f t="shared" si="14"/>
        <v>0.26666666666666666</v>
      </c>
      <c r="I120" s="108">
        <f t="shared" si="14"/>
        <v>0.33777777777777779</v>
      </c>
      <c r="J120" s="108">
        <f t="shared" si="14"/>
        <v>0.40888888888888891</v>
      </c>
      <c r="K120" s="108">
        <f t="shared" si="14"/>
        <v>0.49333333333333335</v>
      </c>
      <c r="L120" s="108">
        <f t="shared" si="14"/>
        <v>0.54222222222222227</v>
      </c>
      <c r="M120" s="108">
        <f t="shared" si="14"/>
        <v>0.57777777777777772</v>
      </c>
      <c r="N120" s="108">
        <f t="shared" si="14"/>
        <v>0.62666666666666671</v>
      </c>
      <c r="O120" s="108">
        <f t="shared" si="14"/>
        <v>0.71111111111111114</v>
      </c>
      <c r="P120" s="108">
        <f t="shared" si="14"/>
        <v>0.72444444444444445</v>
      </c>
      <c r="Q120" s="108">
        <f t="shared" si="14"/>
        <v>0.76888888888888884</v>
      </c>
      <c r="R120" s="108">
        <f t="shared" si="14"/>
        <v>0.79555555555555557</v>
      </c>
      <c r="S120" s="108">
        <f t="shared" si="14"/>
        <v>0.80444444444444441</v>
      </c>
      <c r="T120" s="108">
        <f t="shared" si="14"/>
        <v>0.84</v>
      </c>
      <c r="U120" s="108">
        <f t="shared" si="14"/>
        <v>0.85777777777777775</v>
      </c>
      <c r="V120" s="108">
        <f t="shared" si="14"/>
        <v>0.86222222222222222</v>
      </c>
      <c r="W120" s="108">
        <f t="shared" si="14"/>
        <v>0.89333333333333331</v>
      </c>
      <c r="X120" s="108">
        <f t="shared" si="14"/>
        <v>0.90666666666666662</v>
      </c>
      <c r="Y120" s="108">
        <f t="shared" si="14"/>
        <v>0.9244444444444444</v>
      </c>
      <c r="Z120" s="108">
        <f t="shared" si="14"/>
        <v>0.9244444444444444</v>
      </c>
      <c r="AA120" s="108">
        <f t="shared" si="14"/>
        <v>0.93333333333333335</v>
      </c>
      <c r="AB120" s="108">
        <f t="shared" si="14"/>
        <v>0.93333333333333335</v>
      </c>
      <c r="AC120" s="108">
        <f t="shared" si="14"/>
        <v>0.93333333333333335</v>
      </c>
      <c r="AD120" s="108">
        <f t="shared" si="14"/>
        <v>0.94222222222222218</v>
      </c>
      <c r="AE120" s="108">
        <f t="shared" si="14"/>
        <v>0.94666666666666666</v>
      </c>
      <c r="AF120" s="108">
        <f t="shared" si="14"/>
        <v>0.94666666666666666</v>
      </c>
      <c r="AG120" s="108">
        <f t="shared" si="14"/>
        <v>0.94666666666666666</v>
      </c>
      <c r="AH120" s="108">
        <f t="shared" si="14"/>
        <v>0.9555555555555556</v>
      </c>
      <c r="AI120" s="110">
        <f t="shared" si="14"/>
        <v>0</v>
      </c>
      <c r="AJ120" s="110">
        <f t="shared" si="14"/>
        <v>0</v>
      </c>
      <c r="AK120" s="110">
        <f t="shared" si="14"/>
        <v>0</v>
      </c>
      <c r="AL120" s="110">
        <f t="shared" si="14"/>
        <v>0</v>
      </c>
      <c r="AM120" s="110">
        <f t="shared" si="14"/>
        <v>0</v>
      </c>
      <c r="AN120" s="110">
        <f t="shared" si="14"/>
        <v>0</v>
      </c>
      <c r="AO120" s="110">
        <f t="shared" si="14"/>
        <v>0</v>
      </c>
      <c r="AP120" s="111">
        <f t="shared" si="14"/>
        <v>0</v>
      </c>
    </row>
    <row r="121" spans="2:42" x14ac:dyDescent="0.25">
      <c r="B121" s="78">
        <f t="shared" si="15"/>
        <v>2009</v>
      </c>
      <c r="C121" s="107">
        <f t="shared" si="14"/>
        <v>1.7316017316017316E-2</v>
      </c>
      <c r="D121" s="108">
        <f t="shared" si="14"/>
        <v>5.1948051948051951E-2</v>
      </c>
      <c r="E121" s="108">
        <f t="shared" si="14"/>
        <v>9.5238095238095233E-2</v>
      </c>
      <c r="F121" s="108">
        <f t="shared" si="14"/>
        <v>0.15151515151515152</v>
      </c>
      <c r="G121" s="108">
        <f t="shared" si="14"/>
        <v>0.19480519480519481</v>
      </c>
      <c r="H121" s="108">
        <f t="shared" si="14"/>
        <v>0.2813852813852814</v>
      </c>
      <c r="I121" s="108">
        <f t="shared" si="14"/>
        <v>0.34199134199134201</v>
      </c>
      <c r="J121" s="108">
        <f t="shared" si="14"/>
        <v>0.40259740259740262</v>
      </c>
      <c r="K121" s="108">
        <f t="shared" si="14"/>
        <v>0.45021645021645024</v>
      </c>
      <c r="L121" s="108">
        <f t="shared" si="14"/>
        <v>0.55844155844155841</v>
      </c>
      <c r="M121" s="108">
        <f t="shared" si="14"/>
        <v>0.62337662337662336</v>
      </c>
      <c r="N121" s="108">
        <f t="shared" si="14"/>
        <v>0.67965367965367962</v>
      </c>
      <c r="O121" s="108">
        <f t="shared" si="14"/>
        <v>0.7056277056277056</v>
      </c>
      <c r="P121" s="108">
        <f t="shared" si="14"/>
        <v>0.74025974025974028</v>
      </c>
      <c r="Q121" s="108">
        <f t="shared" si="14"/>
        <v>0.77056277056277056</v>
      </c>
      <c r="R121" s="108">
        <f t="shared" si="14"/>
        <v>0.79220779220779225</v>
      </c>
      <c r="S121" s="108">
        <f t="shared" si="14"/>
        <v>0.82251082251082253</v>
      </c>
      <c r="T121" s="108">
        <f t="shared" si="14"/>
        <v>0.83982683982683981</v>
      </c>
      <c r="U121" s="108">
        <f t="shared" si="14"/>
        <v>0.8528138528138528</v>
      </c>
      <c r="V121" s="108">
        <f t="shared" si="14"/>
        <v>0.8614718614718615</v>
      </c>
      <c r="W121" s="108">
        <f t="shared" si="14"/>
        <v>0.87445887445887449</v>
      </c>
      <c r="X121" s="108">
        <f t="shared" si="14"/>
        <v>0.88311688311688308</v>
      </c>
      <c r="Y121" s="108">
        <f t="shared" si="14"/>
        <v>0.88744588744588748</v>
      </c>
      <c r="Z121" s="108">
        <f t="shared" si="14"/>
        <v>0.88744588744588748</v>
      </c>
      <c r="AA121" s="108">
        <f t="shared" si="14"/>
        <v>0.89610389610389607</v>
      </c>
      <c r="AB121" s="108">
        <f t="shared" si="14"/>
        <v>0.90476190476190477</v>
      </c>
      <c r="AC121" s="108">
        <f t="shared" si="14"/>
        <v>0.90909090909090906</v>
      </c>
      <c r="AD121" s="108">
        <f t="shared" si="14"/>
        <v>0.90909090909090906</v>
      </c>
      <c r="AE121" s="110">
        <f t="shared" si="14"/>
        <v>0</v>
      </c>
      <c r="AF121" s="110">
        <f t="shared" si="14"/>
        <v>0</v>
      </c>
      <c r="AG121" s="110">
        <f t="shared" si="14"/>
        <v>0</v>
      </c>
      <c r="AH121" s="110">
        <f t="shared" si="14"/>
        <v>0</v>
      </c>
      <c r="AI121" s="110">
        <f t="shared" si="14"/>
        <v>0</v>
      </c>
      <c r="AJ121" s="110">
        <f t="shared" si="14"/>
        <v>0</v>
      </c>
      <c r="AK121" s="110">
        <f t="shared" si="14"/>
        <v>0</v>
      </c>
      <c r="AL121" s="110">
        <f t="shared" si="14"/>
        <v>0</v>
      </c>
      <c r="AM121" s="110">
        <f t="shared" si="14"/>
        <v>0</v>
      </c>
      <c r="AN121" s="110">
        <f t="shared" si="14"/>
        <v>0</v>
      </c>
      <c r="AO121" s="110">
        <f t="shared" si="14"/>
        <v>0</v>
      </c>
      <c r="AP121" s="111">
        <f t="shared" si="14"/>
        <v>0</v>
      </c>
    </row>
    <row r="122" spans="2:42" x14ac:dyDescent="0.25">
      <c r="B122" s="78">
        <f t="shared" si="15"/>
        <v>2010</v>
      </c>
      <c r="C122" s="107">
        <f t="shared" si="14"/>
        <v>1.1904761904761904E-2</v>
      </c>
      <c r="D122" s="108">
        <f t="shared" si="14"/>
        <v>3.968253968253968E-2</v>
      </c>
      <c r="E122" s="108">
        <f t="shared" si="14"/>
        <v>8.3333333333333329E-2</v>
      </c>
      <c r="F122" s="108">
        <f t="shared" si="14"/>
        <v>0.1388888888888889</v>
      </c>
      <c r="G122" s="108">
        <f t="shared" si="14"/>
        <v>0.20238095238095238</v>
      </c>
      <c r="H122" s="108">
        <f t="shared" si="14"/>
        <v>0.27380952380952384</v>
      </c>
      <c r="I122" s="108">
        <f t="shared" si="14"/>
        <v>0.32936507936507936</v>
      </c>
      <c r="J122" s="108">
        <f t="shared" si="14"/>
        <v>0.40476190476190477</v>
      </c>
      <c r="K122" s="108">
        <f t="shared" si="14"/>
        <v>0.45238095238095238</v>
      </c>
      <c r="L122" s="108">
        <f t="shared" si="14"/>
        <v>0.51190476190476186</v>
      </c>
      <c r="M122" s="108">
        <f t="shared" si="14"/>
        <v>0.55158730158730163</v>
      </c>
      <c r="N122" s="108">
        <f t="shared" si="14"/>
        <v>0.59126984126984128</v>
      </c>
      <c r="O122" s="108">
        <f t="shared" si="14"/>
        <v>0.62698412698412698</v>
      </c>
      <c r="P122" s="108">
        <f t="shared" si="14"/>
        <v>0.66666666666666663</v>
      </c>
      <c r="Q122" s="108">
        <f t="shared" si="14"/>
        <v>0.69444444444444442</v>
      </c>
      <c r="R122" s="108">
        <f t="shared" si="14"/>
        <v>0.73412698412698407</v>
      </c>
      <c r="S122" s="108">
        <f t="shared" si="14"/>
        <v>0.76190476190476186</v>
      </c>
      <c r="T122" s="108">
        <f t="shared" si="14"/>
        <v>0.7857142857142857</v>
      </c>
      <c r="U122" s="108">
        <f t="shared" si="14"/>
        <v>0.80555555555555558</v>
      </c>
      <c r="V122" s="108">
        <f t="shared" si="14"/>
        <v>0.82936507936507942</v>
      </c>
      <c r="W122" s="108">
        <f t="shared" si="14"/>
        <v>0.85317460317460314</v>
      </c>
      <c r="X122" s="108">
        <f t="shared" si="14"/>
        <v>0.86507936507936511</v>
      </c>
      <c r="Y122" s="108">
        <f t="shared" si="14"/>
        <v>0.87301587301587302</v>
      </c>
      <c r="Z122" s="108">
        <f t="shared" si="14"/>
        <v>0.87698412698412698</v>
      </c>
      <c r="AA122" s="110">
        <f t="shared" si="14"/>
        <v>0</v>
      </c>
      <c r="AB122" s="110">
        <f t="shared" si="14"/>
        <v>0</v>
      </c>
      <c r="AC122" s="110">
        <f t="shared" si="14"/>
        <v>0</v>
      </c>
      <c r="AD122" s="110">
        <f t="shared" si="14"/>
        <v>0</v>
      </c>
      <c r="AE122" s="110">
        <f t="shared" si="14"/>
        <v>0</v>
      </c>
      <c r="AF122" s="110">
        <f t="shared" si="14"/>
        <v>0</v>
      </c>
      <c r="AG122" s="110">
        <f t="shared" si="14"/>
        <v>0</v>
      </c>
      <c r="AH122" s="110">
        <f t="shared" si="14"/>
        <v>0</v>
      </c>
      <c r="AI122" s="110">
        <f t="shared" si="14"/>
        <v>0</v>
      </c>
      <c r="AJ122" s="110">
        <f t="shared" si="14"/>
        <v>0</v>
      </c>
      <c r="AK122" s="110">
        <f t="shared" si="14"/>
        <v>0</v>
      </c>
      <c r="AL122" s="110">
        <f t="shared" si="14"/>
        <v>0</v>
      </c>
      <c r="AM122" s="110">
        <f t="shared" si="14"/>
        <v>0</v>
      </c>
      <c r="AN122" s="110">
        <f t="shared" si="14"/>
        <v>0</v>
      </c>
      <c r="AO122" s="110">
        <f t="shared" si="14"/>
        <v>0</v>
      </c>
      <c r="AP122" s="111">
        <f t="shared" si="14"/>
        <v>0</v>
      </c>
    </row>
    <row r="123" spans="2:42" x14ac:dyDescent="0.25">
      <c r="B123" s="78">
        <f t="shared" si="15"/>
        <v>2011</v>
      </c>
      <c r="C123" s="107">
        <f t="shared" si="14"/>
        <v>1.7421602787456445E-2</v>
      </c>
      <c r="D123" s="108">
        <f t="shared" si="14"/>
        <v>5.5749128919860627E-2</v>
      </c>
      <c r="E123" s="108">
        <f t="shared" si="14"/>
        <v>9.0592334494773524E-2</v>
      </c>
      <c r="F123" s="108">
        <f t="shared" si="14"/>
        <v>0.1289198606271777</v>
      </c>
      <c r="G123" s="108">
        <f t="shared" si="14"/>
        <v>0.21254355400696864</v>
      </c>
      <c r="H123" s="108">
        <f t="shared" si="14"/>
        <v>0.29616724738675959</v>
      </c>
      <c r="I123" s="108">
        <f t="shared" si="14"/>
        <v>0.36933797909407667</v>
      </c>
      <c r="J123" s="108">
        <f t="shared" si="14"/>
        <v>0.41114982578397213</v>
      </c>
      <c r="K123" s="108">
        <f t="shared" si="14"/>
        <v>0.48432055749128922</v>
      </c>
      <c r="L123" s="108">
        <f t="shared" si="14"/>
        <v>0.51916376306620204</v>
      </c>
      <c r="M123" s="108">
        <f t="shared" si="14"/>
        <v>0.57839721254355403</v>
      </c>
      <c r="N123" s="108">
        <f t="shared" si="14"/>
        <v>0.61324041811846686</v>
      </c>
      <c r="O123" s="108">
        <f t="shared" si="14"/>
        <v>0.6376306620209059</v>
      </c>
      <c r="P123" s="108">
        <f t="shared" si="14"/>
        <v>0.69686411149825789</v>
      </c>
      <c r="Q123" s="108">
        <f t="shared" si="14"/>
        <v>0.7526132404181185</v>
      </c>
      <c r="R123" s="108">
        <f t="shared" si="14"/>
        <v>0.7909407665505227</v>
      </c>
      <c r="S123" s="108">
        <f t="shared" si="14"/>
        <v>0.82229965156794427</v>
      </c>
      <c r="T123" s="108">
        <f t="shared" si="14"/>
        <v>0.84320557491289194</v>
      </c>
      <c r="U123" s="108">
        <f t="shared" si="14"/>
        <v>0.86759581881533099</v>
      </c>
      <c r="V123" s="108">
        <f t="shared" si="14"/>
        <v>0.88153310104529614</v>
      </c>
      <c r="W123" s="110">
        <f t="shared" si="14"/>
        <v>0</v>
      </c>
      <c r="X123" s="110">
        <f t="shared" si="14"/>
        <v>0</v>
      </c>
      <c r="Y123" s="110">
        <f t="shared" si="14"/>
        <v>0</v>
      </c>
      <c r="Z123" s="110">
        <f t="shared" si="14"/>
        <v>0</v>
      </c>
      <c r="AA123" s="110">
        <f t="shared" si="14"/>
        <v>0</v>
      </c>
      <c r="AB123" s="110">
        <f t="shared" si="14"/>
        <v>0</v>
      </c>
      <c r="AC123" s="110">
        <f t="shared" si="14"/>
        <v>0</v>
      </c>
      <c r="AD123" s="110">
        <f t="shared" si="14"/>
        <v>0</v>
      </c>
      <c r="AE123" s="110">
        <f t="shared" si="14"/>
        <v>0</v>
      </c>
      <c r="AF123" s="110">
        <f t="shared" si="14"/>
        <v>0</v>
      </c>
      <c r="AG123" s="110">
        <f t="shared" si="14"/>
        <v>0</v>
      </c>
      <c r="AH123" s="110">
        <f t="shared" si="14"/>
        <v>0</v>
      </c>
      <c r="AI123" s="110">
        <f t="shared" si="14"/>
        <v>0</v>
      </c>
      <c r="AJ123" s="110">
        <f t="shared" si="14"/>
        <v>0</v>
      </c>
      <c r="AK123" s="110">
        <f t="shared" si="14"/>
        <v>0</v>
      </c>
      <c r="AL123" s="110">
        <f t="shared" si="14"/>
        <v>0</v>
      </c>
      <c r="AM123" s="110">
        <f t="shared" si="14"/>
        <v>0</v>
      </c>
      <c r="AN123" s="110">
        <f t="shared" si="14"/>
        <v>0</v>
      </c>
      <c r="AO123" s="110">
        <f t="shared" si="14"/>
        <v>0</v>
      </c>
      <c r="AP123" s="111">
        <f t="shared" si="14"/>
        <v>0</v>
      </c>
    </row>
    <row r="124" spans="2:42" x14ac:dyDescent="0.25">
      <c r="B124" s="78">
        <f t="shared" si="15"/>
        <v>2012</v>
      </c>
      <c r="C124" s="107">
        <f t="shared" si="14"/>
        <v>1.524390243902439E-2</v>
      </c>
      <c r="D124" s="108">
        <f t="shared" si="14"/>
        <v>5.7926829268292686E-2</v>
      </c>
      <c r="E124" s="108">
        <f t="shared" si="14"/>
        <v>8.5365853658536592E-2</v>
      </c>
      <c r="F124" s="108">
        <f t="shared" si="14"/>
        <v>0.14634146341463414</v>
      </c>
      <c r="G124" s="108">
        <f t="shared" si="14"/>
        <v>0.1951219512195122</v>
      </c>
      <c r="H124" s="108">
        <f t="shared" si="14"/>
        <v>0.28658536585365851</v>
      </c>
      <c r="I124" s="108">
        <f t="shared" si="14"/>
        <v>0.34756097560975607</v>
      </c>
      <c r="J124" s="108">
        <f t="shared" si="14"/>
        <v>0.41768292682926828</v>
      </c>
      <c r="K124" s="108">
        <f t="shared" si="14"/>
        <v>0.46341463414634149</v>
      </c>
      <c r="L124" s="108">
        <f t="shared" si="14"/>
        <v>0.51219512195121952</v>
      </c>
      <c r="M124" s="108">
        <f t="shared" si="14"/>
        <v>0.57317073170731703</v>
      </c>
      <c r="N124" s="108">
        <f t="shared" si="14"/>
        <v>0.625</v>
      </c>
      <c r="O124" s="108">
        <f t="shared" si="14"/>
        <v>0.67987804878048785</v>
      </c>
      <c r="P124" s="108">
        <f t="shared" si="14"/>
        <v>0.69512195121951215</v>
      </c>
      <c r="Q124" s="108">
        <f t="shared" si="14"/>
        <v>0.70121951219512191</v>
      </c>
      <c r="R124" s="108">
        <f t="shared" si="14"/>
        <v>0.71036585365853655</v>
      </c>
      <c r="S124" s="110">
        <f t="shared" si="14"/>
        <v>0</v>
      </c>
      <c r="T124" s="110">
        <f t="shared" si="14"/>
        <v>0</v>
      </c>
      <c r="U124" s="110">
        <f t="shared" si="14"/>
        <v>0</v>
      </c>
      <c r="V124" s="110">
        <f t="shared" si="14"/>
        <v>0</v>
      </c>
      <c r="W124" s="110">
        <f t="shared" si="14"/>
        <v>0</v>
      </c>
      <c r="X124" s="110">
        <f t="shared" si="14"/>
        <v>0</v>
      </c>
      <c r="Y124" s="110">
        <f t="shared" si="14"/>
        <v>0</v>
      </c>
      <c r="Z124" s="110">
        <f t="shared" si="14"/>
        <v>0</v>
      </c>
      <c r="AA124" s="110">
        <f t="shared" si="14"/>
        <v>0</v>
      </c>
      <c r="AB124" s="110">
        <f t="shared" si="14"/>
        <v>0</v>
      </c>
      <c r="AC124" s="110">
        <f t="shared" si="14"/>
        <v>0</v>
      </c>
      <c r="AD124" s="110">
        <f t="shared" si="14"/>
        <v>0</v>
      </c>
      <c r="AE124" s="110">
        <f t="shared" si="14"/>
        <v>0</v>
      </c>
      <c r="AF124" s="110">
        <f t="shared" si="14"/>
        <v>0</v>
      </c>
      <c r="AG124" s="110">
        <f t="shared" si="14"/>
        <v>0</v>
      </c>
      <c r="AH124" s="110">
        <f t="shared" si="14"/>
        <v>0</v>
      </c>
      <c r="AI124" s="110">
        <f t="shared" si="14"/>
        <v>0</v>
      </c>
      <c r="AJ124" s="110">
        <f t="shared" si="14"/>
        <v>0</v>
      </c>
      <c r="AK124" s="110">
        <f t="shared" si="14"/>
        <v>0</v>
      </c>
      <c r="AL124" s="110">
        <f t="shared" si="14"/>
        <v>0</v>
      </c>
      <c r="AM124" s="110">
        <f t="shared" si="14"/>
        <v>0</v>
      </c>
      <c r="AN124" s="110">
        <f t="shared" si="14"/>
        <v>0</v>
      </c>
      <c r="AO124" s="110">
        <f t="shared" si="14"/>
        <v>0</v>
      </c>
      <c r="AP124" s="111">
        <f t="shared" si="14"/>
        <v>0</v>
      </c>
    </row>
    <row r="125" spans="2:42" x14ac:dyDescent="0.25">
      <c r="B125" s="78">
        <f t="shared" si="15"/>
        <v>2013</v>
      </c>
      <c r="C125" s="107">
        <f t="shared" si="14"/>
        <v>3.3457249070631967E-2</v>
      </c>
      <c r="D125" s="108">
        <f t="shared" si="14"/>
        <v>4.4609665427509292E-2</v>
      </c>
      <c r="E125" s="108">
        <f t="shared" si="14"/>
        <v>8.5501858736059477E-2</v>
      </c>
      <c r="F125" s="108">
        <f t="shared" si="14"/>
        <v>0.11895910780669144</v>
      </c>
      <c r="G125" s="108">
        <f t="shared" si="14"/>
        <v>0.18587360594795538</v>
      </c>
      <c r="H125" s="108">
        <f t="shared" si="14"/>
        <v>0.26765799256505574</v>
      </c>
      <c r="I125" s="108">
        <f t="shared" si="14"/>
        <v>0.31598513011152418</v>
      </c>
      <c r="J125" s="108">
        <f t="shared" si="14"/>
        <v>0.35315985130111527</v>
      </c>
      <c r="K125" s="108">
        <f t="shared" si="14"/>
        <v>0.4200743494423792</v>
      </c>
      <c r="L125" s="108">
        <f t="shared" si="14"/>
        <v>0.45353159851301117</v>
      </c>
      <c r="M125" s="108">
        <f t="shared" si="14"/>
        <v>0.46840148698884759</v>
      </c>
      <c r="N125" s="108">
        <f t="shared" si="14"/>
        <v>0.49070631970260226</v>
      </c>
      <c r="O125" s="110">
        <f t="shared" si="14"/>
        <v>0</v>
      </c>
      <c r="P125" s="110">
        <f t="shared" si="14"/>
        <v>0</v>
      </c>
      <c r="Q125" s="110">
        <f t="shared" si="14"/>
        <v>0</v>
      </c>
      <c r="R125" s="110">
        <f t="shared" ref="R125:AP125" si="16">(R69+R83)/($AS13)</f>
        <v>0</v>
      </c>
      <c r="S125" s="110">
        <f t="shared" si="16"/>
        <v>0</v>
      </c>
      <c r="T125" s="110">
        <f t="shared" si="16"/>
        <v>0</v>
      </c>
      <c r="U125" s="110">
        <f t="shared" si="16"/>
        <v>0</v>
      </c>
      <c r="V125" s="110">
        <f t="shared" si="16"/>
        <v>0</v>
      </c>
      <c r="W125" s="110">
        <f t="shared" si="16"/>
        <v>0</v>
      </c>
      <c r="X125" s="110">
        <f t="shared" si="16"/>
        <v>0</v>
      </c>
      <c r="Y125" s="110">
        <f t="shared" si="16"/>
        <v>0</v>
      </c>
      <c r="Z125" s="110">
        <f t="shared" si="16"/>
        <v>0</v>
      </c>
      <c r="AA125" s="110">
        <f t="shared" si="16"/>
        <v>0</v>
      </c>
      <c r="AB125" s="110">
        <f t="shared" si="16"/>
        <v>0</v>
      </c>
      <c r="AC125" s="110">
        <f t="shared" si="16"/>
        <v>0</v>
      </c>
      <c r="AD125" s="110">
        <f t="shared" si="16"/>
        <v>0</v>
      </c>
      <c r="AE125" s="110">
        <f t="shared" si="16"/>
        <v>0</v>
      </c>
      <c r="AF125" s="110">
        <f t="shared" si="16"/>
        <v>0</v>
      </c>
      <c r="AG125" s="110">
        <f t="shared" si="16"/>
        <v>0</v>
      </c>
      <c r="AH125" s="110">
        <f t="shared" si="16"/>
        <v>0</v>
      </c>
      <c r="AI125" s="110">
        <f t="shared" si="16"/>
        <v>0</v>
      </c>
      <c r="AJ125" s="110">
        <f t="shared" si="16"/>
        <v>0</v>
      </c>
      <c r="AK125" s="110">
        <f t="shared" si="16"/>
        <v>0</v>
      </c>
      <c r="AL125" s="110">
        <f t="shared" si="16"/>
        <v>0</v>
      </c>
      <c r="AM125" s="110">
        <f t="shared" si="16"/>
        <v>0</v>
      </c>
      <c r="AN125" s="110">
        <f t="shared" si="16"/>
        <v>0</v>
      </c>
      <c r="AO125" s="110">
        <f t="shared" si="16"/>
        <v>0</v>
      </c>
      <c r="AP125" s="111">
        <f t="shared" si="16"/>
        <v>0</v>
      </c>
    </row>
    <row r="126" spans="2:42" x14ac:dyDescent="0.25">
      <c r="B126" s="78">
        <f t="shared" si="15"/>
        <v>2014</v>
      </c>
      <c r="C126" s="107">
        <f t="shared" ref="C126:AP127" si="17">(C70+C84)/($AS14)</f>
        <v>1.9305019305019305E-2</v>
      </c>
      <c r="D126" s="108">
        <f t="shared" si="17"/>
        <v>4.2471042471042469E-2</v>
      </c>
      <c r="E126" s="108">
        <f t="shared" si="17"/>
        <v>7.3359073359073365E-2</v>
      </c>
      <c r="F126" s="108">
        <f t="shared" si="17"/>
        <v>0.11583011583011583</v>
      </c>
      <c r="G126" s="108">
        <f t="shared" si="17"/>
        <v>0.15057915057915058</v>
      </c>
      <c r="H126" s="108">
        <f t="shared" si="17"/>
        <v>0.21621621621621623</v>
      </c>
      <c r="I126" s="108">
        <f t="shared" si="17"/>
        <v>0.26640926640926643</v>
      </c>
      <c r="J126" s="108">
        <f t="shared" si="17"/>
        <v>0.28957528957528955</v>
      </c>
      <c r="K126" s="110">
        <f t="shared" si="17"/>
        <v>0</v>
      </c>
      <c r="L126" s="110">
        <f t="shared" si="17"/>
        <v>0</v>
      </c>
      <c r="M126" s="110">
        <f t="shared" si="17"/>
        <v>0</v>
      </c>
      <c r="N126" s="110">
        <f t="shared" si="17"/>
        <v>0</v>
      </c>
      <c r="O126" s="110">
        <f t="shared" si="17"/>
        <v>0</v>
      </c>
      <c r="P126" s="110">
        <f t="shared" si="17"/>
        <v>0</v>
      </c>
      <c r="Q126" s="110">
        <f t="shared" si="17"/>
        <v>0</v>
      </c>
      <c r="R126" s="110">
        <f t="shared" si="17"/>
        <v>0</v>
      </c>
      <c r="S126" s="110">
        <f t="shared" si="17"/>
        <v>0</v>
      </c>
      <c r="T126" s="110">
        <f t="shared" si="17"/>
        <v>0</v>
      </c>
      <c r="U126" s="110">
        <f t="shared" si="17"/>
        <v>0</v>
      </c>
      <c r="V126" s="110">
        <f t="shared" si="17"/>
        <v>0</v>
      </c>
      <c r="W126" s="110">
        <f t="shared" si="17"/>
        <v>0</v>
      </c>
      <c r="X126" s="110">
        <f t="shared" si="17"/>
        <v>0</v>
      </c>
      <c r="Y126" s="110">
        <f t="shared" si="17"/>
        <v>0</v>
      </c>
      <c r="Z126" s="110">
        <f t="shared" si="17"/>
        <v>0</v>
      </c>
      <c r="AA126" s="110">
        <f t="shared" si="17"/>
        <v>0</v>
      </c>
      <c r="AB126" s="110">
        <f t="shared" si="17"/>
        <v>0</v>
      </c>
      <c r="AC126" s="110">
        <f t="shared" si="17"/>
        <v>0</v>
      </c>
      <c r="AD126" s="110">
        <f t="shared" si="17"/>
        <v>0</v>
      </c>
      <c r="AE126" s="110">
        <f t="shared" si="17"/>
        <v>0</v>
      </c>
      <c r="AF126" s="110">
        <f t="shared" si="17"/>
        <v>0</v>
      </c>
      <c r="AG126" s="110">
        <f t="shared" si="17"/>
        <v>0</v>
      </c>
      <c r="AH126" s="110">
        <f t="shared" si="17"/>
        <v>0</v>
      </c>
      <c r="AI126" s="110">
        <f t="shared" si="17"/>
        <v>0</v>
      </c>
      <c r="AJ126" s="110">
        <f t="shared" si="17"/>
        <v>0</v>
      </c>
      <c r="AK126" s="110">
        <f t="shared" si="17"/>
        <v>0</v>
      </c>
      <c r="AL126" s="110">
        <f t="shared" si="17"/>
        <v>0</v>
      </c>
      <c r="AM126" s="110">
        <f t="shared" si="17"/>
        <v>0</v>
      </c>
      <c r="AN126" s="110">
        <f t="shared" si="17"/>
        <v>0</v>
      </c>
      <c r="AO126" s="110">
        <f t="shared" si="17"/>
        <v>0</v>
      </c>
      <c r="AP126" s="111">
        <f t="shared" si="17"/>
        <v>0</v>
      </c>
    </row>
    <row r="127" spans="2:42" x14ac:dyDescent="0.25">
      <c r="B127" s="79">
        <f t="shared" si="15"/>
        <v>2015</v>
      </c>
      <c r="C127" s="112">
        <f t="shared" si="17"/>
        <v>1.2552301255230125E-2</v>
      </c>
      <c r="D127" s="113">
        <f t="shared" si="17"/>
        <v>2.5104602510460251E-2</v>
      </c>
      <c r="E127" s="113">
        <f t="shared" si="17"/>
        <v>3.3472803347280332E-2</v>
      </c>
      <c r="F127" s="113">
        <f t="shared" si="17"/>
        <v>4.1841004184100417E-2</v>
      </c>
      <c r="G127" s="114">
        <f t="shared" si="17"/>
        <v>0</v>
      </c>
      <c r="H127" s="114">
        <f t="shared" si="17"/>
        <v>0</v>
      </c>
      <c r="I127" s="114">
        <f t="shared" si="17"/>
        <v>0</v>
      </c>
      <c r="J127" s="114">
        <f t="shared" si="17"/>
        <v>0</v>
      </c>
      <c r="K127" s="114">
        <f t="shared" si="17"/>
        <v>0</v>
      </c>
      <c r="L127" s="114">
        <f t="shared" si="17"/>
        <v>0</v>
      </c>
      <c r="M127" s="114">
        <f t="shared" si="17"/>
        <v>0</v>
      </c>
      <c r="N127" s="114">
        <f t="shared" si="17"/>
        <v>0</v>
      </c>
      <c r="O127" s="114">
        <f t="shared" si="17"/>
        <v>0</v>
      </c>
      <c r="P127" s="114">
        <f t="shared" si="17"/>
        <v>0</v>
      </c>
      <c r="Q127" s="114">
        <f t="shared" si="17"/>
        <v>0</v>
      </c>
      <c r="R127" s="114">
        <f t="shared" si="17"/>
        <v>0</v>
      </c>
      <c r="S127" s="114">
        <f t="shared" si="17"/>
        <v>0</v>
      </c>
      <c r="T127" s="114">
        <f t="shared" si="17"/>
        <v>0</v>
      </c>
      <c r="U127" s="114">
        <f t="shared" si="17"/>
        <v>0</v>
      </c>
      <c r="V127" s="114">
        <f t="shared" si="17"/>
        <v>0</v>
      </c>
      <c r="W127" s="114">
        <f t="shared" si="17"/>
        <v>0</v>
      </c>
      <c r="X127" s="114">
        <f t="shared" si="17"/>
        <v>0</v>
      </c>
      <c r="Y127" s="114">
        <f t="shared" si="17"/>
        <v>0</v>
      </c>
      <c r="Z127" s="114">
        <f t="shared" si="17"/>
        <v>0</v>
      </c>
      <c r="AA127" s="114">
        <f t="shared" si="17"/>
        <v>0</v>
      </c>
      <c r="AB127" s="114">
        <f t="shared" si="17"/>
        <v>0</v>
      </c>
      <c r="AC127" s="114">
        <f t="shared" si="17"/>
        <v>0</v>
      </c>
      <c r="AD127" s="114">
        <f t="shared" si="17"/>
        <v>0</v>
      </c>
      <c r="AE127" s="114">
        <f t="shared" si="17"/>
        <v>0</v>
      </c>
      <c r="AF127" s="114">
        <f t="shared" si="17"/>
        <v>0</v>
      </c>
      <c r="AG127" s="114">
        <f t="shared" si="17"/>
        <v>0</v>
      </c>
      <c r="AH127" s="114">
        <f t="shared" si="17"/>
        <v>0</v>
      </c>
      <c r="AI127" s="114">
        <f t="shared" si="17"/>
        <v>0</v>
      </c>
      <c r="AJ127" s="114">
        <f t="shared" si="17"/>
        <v>0</v>
      </c>
      <c r="AK127" s="114">
        <f t="shared" si="17"/>
        <v>0</v>
      </c>
      <c r="AL127" s="114">
        <f t="shared" si="17"/>
        <v>0</v>
      </c>
      <c r="AM127" s="114">
        <f t="shared" si="17"/>
        <v>0</v>
      </c>
      <c r="AN127" s="114">
        <f t="shared" si="17"/>
        <v>0</v>
      </c>
      <c r="AO127" s="114">
        <f t="shared" si="17"/>
        <v>0</v>
      </c>
      <c r="AP127" s="115">
        <f t="shared" si="17"/>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70" customWidth="1"/>
    <col min="2" max="2" width="18.7109375" style="70" customWidth="1"/>
    <col min="3" max="42" width="9.28515625" style="70" customWidth="1"/>
    <col min="43" max="43" width="4.5703125" style="70" customWidth="1"/>
    <col min="44" max="45" width="12.28515625" style="70" customWidth="1"/>
    <col min="46" max="46" width="4.5703125" style="70" customWidth="1"/>
    <col min="47" max="16384" width="8.85546875" style="70" hidden="1"/>
  </cols>
  <sheetData>
    <row r="1" spans="1:45" ht="15.75" x14ac:dyDescent="0.25">
      <c r="A1" s="69" t="s">
        <v>191</v>
      </c>
      <c r="E1"/>
      <c r="F1"/>
    </row>
    <row r="2" spans="1:45" x14ac:dyDescent="0.25">
      <c r="A2"/>
    </row>
    <row r="3" spans="1:45" customFormat="1" x14ac:dyDescent="0.25">
      <c r="AR3" s="70"/>
    </row>
    <row r="4" spans="1:45" x14ac:dyDescent="0.25">
      <c r="A4" s="83"/>
      <c r="B4" s="83"/>
      <c r="C4" s="267" t="s">
        <v>143</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row>
    <row r="5" spans="1:45" x14ac:dyDescent="0.25">
      <c r="B5" s="84" t="s">
        <v>0</v>
      </c>
      <c r="C5" s="86" t="s">
        <v>88</v>
      </c>
      <c r="D5" s="87" t="s">
        <v>89</v>
      </c>
      <c r="E5" s="87" t="s">
        <v>90</v>
      </c>
      <c r="F5" s="87" t="s">
        <v>91</v>
      </c>
      <c r="G5" s="87" t="s">
        <v>92</v>
      </c>
      <c r="H5" s="87" t="s">
        <v>93</v>
      </c>
      <c r="I5" s="87" t="s">
        <v>94</v>
      </c>
      <c r="J5" s="87" t="s">
        <v>95</v>
      </c>
      <c r="K5" s="87" t="s">
        <v>96</v>
      </c>
      <c r="L5" s="87" t="s">
        <v>97</v>
      </c>
      <c r="M5" s="87" t="s">
        <v>98</v>
      </c>
      <c r="N5" s="87" t="s">
        <v>99</v>
      </c>
      <c r="O5" s="87" t="s">
        <v>100</v>
      </c>
      <c r="P5" s="87" t="s">
        <v>101</v>
      </c>
      <c r="Q5" s="87" t="s">
        <v>102</v>
      </c>
      <c r="R5" s="87" t="s">
        <v>103</v>
      </c>
      <c r="S5" s="87" t="s">
        <v>104</v>
      </c>
      <c r="T5" s="87" t="s">
        <v>105</v>
      </c>
      <c r="U5" s="87" t="s">
        <v>106</v>
      </c>
      <c r="V5" s="87" t="s">
        <v>107</v>
      </c>
      <c r="W5" s="87" t="s">
        <v>108</v>
      </c>
      <c r="X5" s="87" t="s">
        <v>109</v>
      </c>
      <c r="Y5" s="87" t="s">
        <v>110</v>
      </c>
      <c r="Z5" s="87" t="s">
        <v>111</v>
      </c>
      <c r="AA5" s="87" t="s">
        <v>112</v>
      </c>
      <c r="AB5" s="87" t="s">
        <v>113</v>
      </c>
      <c r="AC5" s="87" t="s">
        <v>114</v>
      </c>
      <c r="AD5" s="87" t="s">
        <v>115</v>
      </c>
      <c r="AE5" s="87" t="s">
        <v>116</v>
      </c>
      <c r="AF5" s="87" t="s">
        <v>117</v>
      </c>
      <c r="AG5" s="87" t="s">
        <v>118</v>
      </c>
      <c r="AH5" s="87" t="s">
        <v>119</v>
      </c>
      <c r="AI5" s="87" t="s">
        <v>120</v>
      </c>
      <c r="AJ5" s="87" t="s">
        <v>121</v>
      </c>
      <c r="AK5" s="87" t="s">
        <v>122</v>
      </c>
      <c r="AL5" s="87" t="s">
        <v>123</v>
      </c>
      <c r="AM5" s="87" t="s">
        <v>124</v>
      </c>
      <c r="AN5" s="87" t="s">
        <v>125</v>
      </c>
      <c r="AO5" s="87" t="s">
        <v>126</v>
      </c>
      <c r="AP5" s="88" t="s">
        <v>127</v>
      </c>
      <c r="AR5" s="95" t="s">
        <v>134</v>
      </c>
      <c r="AS5" s="171" t="s">
        <v>6</v>
      </c>
    </row>
    <row r="6" spans="1:45" x14ac:dyDescent="0.25">
      <c r="B6" s="89">
        <v>2006</v>
      </c>
      <c r="C6" s="156">
        <v>4</v>
      </c>
      <c r="D6" s="157">
        <v>2</v>
      </c>
      <c r="E6" s="157">
        <v>6</v>
      </c>
      <c r="F6" s="157">
        <v>6</v>
      </c>
      <c r="G6" s="157">
        <v>12</v>
      </c>
      <c r="H6" s="157">
        <v>18</v>
      </c>
      <c r="I6" s="157">
        <v>22</v>
      </c>
      <c r="J6" s="157">
        <v>17</v>
      </c>
      <c r="K6" s="157">
        <v>19</v>
      </c>
      <c r="L6" s="157">
        <v>40</v>
      </c>
      <c r="M6" s="157">
        <v>12</v>
      </c>
      <c r="N6" s="157">
        <v>11</v>
      </c>
      <c r="O6" s="157">
        <v>10</v>
      </c>
      <c r="P6" s="157">
        <v>6</v>
      </c>
      <c r="Q6" s="157">
        <v>6</v>
      </c>
      <c r="R6" s="157">
        <v>5</v>
      </c>
      <c r="S6" s="157">
        <v>8</v>
      </c>
      <c r="T6" s="157">
        <v>4</v>
      </c>
      <c r="U6" s="157">
        <v>2</v>
      </c>
      <c r="V6" s="157">
        <v>8</v>
      </c>
      <c r="W6" s="157">
        <v>0</v>
      </c>
      <c r="X6" s="157">
        <v>0</v>
      </c>
      <c r="Y6" s="157">
        <v>0</v>
      </c>
      <c r="Z6" s="157">
        <v>1</v>
      </c>
      <c r="AA6" s="157">
        <v>1</v>
      </c>
      <c r="AB6" s="157">
        <v>0</v>
      </c>
      <c r="AC6" s="157">
        <v>0</v>
      </c>
      <c r="AD6" s="157">
        <v>1</v>
      </c>
      <c r="AE6" s="157">
        <v>0</v>
      </c>
      <c r="AF6" s="157">
        <v>0</v>
      </c>
      <c r="AG6" s="157">
        <v>0</v>
      </c>
      <c r="AH6" s="157">
        <v>0</v>
      </c>
      <c r="AI6" s="157">
        <v>0</v>
      </c>
      <c r="AJ6" s="157">
        <v>0</v>
      </c>
      <c r="AK6" s="157">
        <v>0</v>
      </c>
      <c r="AL6" s="157">
        <v>0</v>
      </c>
      <c r="AM6" s="157">
        <v>0</v>
      </c>
      <c r="AN6" s="157">
        <v>-1</v>
      </c>
      <c r="AO6" s="157">
        <v>0</v>
      </c>
      <c r="AP6" s="158">
        <v>1</v>
      </c>
      <c r="AQ6" s="71"/>
      <c r="AR6" s="62">
        <v>8</v>
      </c>
      <c r="AS6" s="172">
        <f>SUM(C6:AP6,C27:AP27,AR6)</f>
        <v>523</v>
      </c>
    </row>
    <row r="7" spans="1:45" x14ac:dyDescent="0.25">
      <c r="B7" s="90">
        <f>B6+1</f>
        <v>2007</v>
      </c>
      <c r="C7" s="159">
        <v>6</v>
      </c>
      <c r="D7" s="160">
        <v>4</v>
      </c>
      <c r="E7" s="160">
        <v>9</v>
      </c>
      <c r="F7" s="160">
        <v>10</v>
      </c>
      <c r="G7" s="160">
        <v>14</v>
      </c>
      <c r="H7" s="160">
        <v>23</v>
      </c>
      <c r="I7" s="160">
        <v>13</v>
      </c>
      <c r="J7" s="160">
        <v>15</v>
      </c>
      <c r="K7" s="160">
        <v>11</v>
      </c>
      <c r="L7" s="160">
        <v>9</v>
      </c>
      <c r="M7" s="160">
        <v>4</v>
      </c>
      <c r="N7" s="160">
        <v>6</v>
      </c>
      <c r="O7" s="160">
        <v>1</v>
      </c>
      <c r="P7" s="160">
        <v>1</v>
      </c>
      <c r="Q7" s="160">
        <v>4</v>
      </c>
      <c r="R7" s="160">
        <v>0</v>
      </c>
      <c r="S7" s="160">
        <v>2</v>
      </c>
      <c r="T7" s="160">
        <v>3</v>
      </c>
      <c r="U7" s="160">
        <v>1</v>
      </c>
      <c r="V7" s="160">
        <v>0</v>
      </c>
      <c r="W7" s="160">
        <v>0</v>
      </c>
      <c r="X7" s="160">
        <v>1</v>
      </c>
      <c r="Y7" s="160">
        <v>2</v>
      </c>
      <c r="Z7" s="160">
        <v>1</v>
      </c>
      <c r="AA7" s="160">
        <v>0</v>
      </c>
      <c r="AB7" s="160">
        <v>-1</v>
      </c>
      <c r="AC7" s="160">
        <v>0</v>
      </c>
      <c r="AD7" s="160">
        <v>0</v>
      </c>
      <c r="AE7" s="160">
        <v>1</v>
      </c>
      <c r="AF7" s="160">
        <v>1</v>
      </c>
      <c r="AG7" s="160">
        <v>0</v>
      </c>
      <c r="AH7" s="160">
        <v>0</v>
      </c>
      <c r="AI7" s="160">
        <v>0</v>
      </c>
      <c r="AJ7" s="160">
        <v>0</v>
      </c>
      <c r="AK7" s="160">
        <v>0</v>
      </c>
      <c r="AL7" s="160">
        <v>0</v>
      </c>
      <c r="AM7" s="160"/>
      <c r="AN7" s="160"/>
      <c r="AO7" s="160"/>
      <c r="AP7" s="161"/>
      <c r="AQ7" s="71"/>
      <c r="AR7" s="62">
        <v>13</v>
      </c>
      <c r="AS7" s="172">
        <f t="shared" ref="AS7:AS15" si="0">SUM(C7:AP7,C28:AP28,AR7)</f>
        <v>374</v>
      </c>
    </row>
    <row r="8" spans="1:45" x14ac:dyDescent="0.25">
      <c r="B8" s="90">
        <f t="shared" ref="B8:B15" si="1">B7+1</f>
        <v>2008</v>
      </c>
      <c r="C8" s="159">
        <v>8</v>
      </c>
      <c r="D8" s="160">
        <v>15</v>
      </c>
      <c r="E8" s="160">
        <v>21</v>
      </c>
      <c r="F8" s="160">
        <v>22</v>
      </c>
      <c r="G8" s="160">
        <v>18</v>
      </c>
      <c r="H8" s="160">
        <v>10</v>
      </c>
      <c r="I8" s="160">
        <v>13</v>
      </c>
      <c r="J8" s="160">
        <v>14</v>
      </c>
      <c r="K8" s="160">
        <v>14</v>
      </c>
      <c r="L8" s="160">
        <v>5</v>
      </c>
      <c r="M8" s="160">
        <v>6</v>
      </c>
      <c r="N8" s="160">
        <v>8</v>
      </c>
      <c r="O8" s="160">
        <v>2</v>
      </c>
      <c r="P8" s="160">
        <v>2</v>
      </c>
      <c r="Q8" s="160">
        <v>3</v>
      </c>
      <c r="R8" s="160">
        <v>3</v>
      </c>
      <c r="S8" s="160">
        <v>6</v>
      </c>
      <c r="T8" s="160">
        <v>0</v>
      </c>
      <c r="U8" s="160">
        <v>3</v>
      </c>
      <c r="V8" s="160">
        <v>0</v>
      </c>
      <c r="W8" s="160">
        <v>0</v>
      </c>
      <c r="X8" s="160">
        <v>-1</v>
      </c>
      <c r="Y8" s="160">
        <v>2</v>
      </c>
      <c r="Z8" s="160">
        <v>0</v>
      </c>
      <c r="AA8" s="160">
        <v>0</v>
      </c>
      <c r="AB8" s="160">
        <v>0</v>
      </c>
      <c r="AC8" s="160">
        <v>0</v>
      </c>
      <c r="AD8" s="160">
        <v>0</v>
      </c>
      <c r="AE8" s="160">
        <v>0</v>
      </c>
      <c r="AF8" s="160">
        <v>0</v>
      </c>
      <c r="AG8" s="160">
        <v>0</v>
      </c>
      <c r="AH8" s="160">
        <v>0</v>
      </c>
      <c r="AI8" s="160"/>
      <c r="AJ8" s="160"/>
      <c r="AK8" s="160"/>
      <c r="AL8" s="160"/>
      <c r="AM8" s="160"/>
      <c r="AN8" s="160"/>
      <c r="AO8" s="160"/>
      <c r="AP8" s="161"/>
      <c r="AQ8" s="71"/>
      <c r="AR8" s="62">
        <v>5</v>
      </c>
      <c r="AS8" s="172">
        <f t="shared" si="0"/>
        <v>415</v>
      </c>
    </row>
    <row r="9" spans="1:45" x14ac:dyDescent="0.25">
      <c r="B9" s="90">
        <f t="shared" si="1"/>
        <v>2009</v>
      </c>
      <c r="C9" s="159">
        <v>11</v>
      </c>
      <c r="D9" s="160">
        <v>13</v>
      </c>
      <c r="E9" s="160">
        <v>14</v>
      </c>
      <c r="F9" s="160">
        <v>20</v>
      </c>
      <c r="G9" s="160">
        <v>15</v>
      </c>
      <c r="H9" s="160">
        <v>9</v>
      </c>
      <c r="I9" s="160">
        <v>12</v>
      </c>
      <c r="J9" s="160">
        <v>7</v>
      </c>
      <c r="K9" s="160">
        <v>5</v>
      </c>
      <c r="L9" s="160">
        <v>2</v>
      </c>
      <c r="M9" s="160">
        <v>7</v>
      </c>
      <c r="N9" s="160">
        <v>3</v>
      </c>
      <c r="O9" s="160">
        <v>6</v>
      </c>
      <c r="P9" s="160">
        <v>5</v>
      </c>
      <c r="Q9" s="160">
        <v>4</v>
      </c>
      <c r="R9" s="160">
        <v>2</v>
      </c>
      <c r="S9" s="160">
        <v>5</v>
      </c>
      <c r="T9" s="160">
        <v>1</v>
      </c>
      <c r="U9" s="160">
        <v>2</v>
      </c>
      <c r="V9" s="160">
        <v>1</v>
      </c>
      <c r="W9" s="160">
        <v>0</v>
      </c>
      <c r="X9" s="160">
        <v>1</v>
      </c>
      <c r="Y9" s="160">
        <v>0</v>
      </c>
      <c r="Z9" s="160">
        <v>0</v>
      </c>
      <c r="AA9" s="160">
        <v>0</v>
      </c>
      <c r="AB9" s="160">
        <v>1</v>
      </c>
      <c r="AC9" s="160">
        <v>0</v>
      </c>
      <c r="AD9" s="160">
        <v>1</v>
      </c>
      <c r="AE9" s="160"/>
      <c r="AF9" s="160"/>
      <c r="AG9" s="160"/>
      <c r="AH9" s="160"/>
      <c r="AI9" s="160"/>
      <c r="AJ9" s="160"/>
      <c r="AK9" s="160"/>
      <c r="AL9" s="160"/>
      <c r="AM9" s="160"/>
      <c r="AN9" s="160"/>
      <c r="AO9" s="160"/>
      <c r="AP9" s="161"/>
      <c r="AQ9" s="71"/>
      <c r="AR9" s="62">
        <v>34</v>
      </c>
      <c r="AS9" s="172">
        <f t="shared" si="0"/>
        <v>430</v>
      </c>
    </row>
    <row r="10" spans="1:45" x14ac:dyDescent="0.25">
      <c r="B10" s="90">
        <f t="shared" si="1"/>
        <v>2010</v>
      </c>
      <c r="C10" s="159">
        <v>22</v>
      </c>
      <c r="D10" s="160">
        <v>14</v>
      </c>
      <c r="E10" s="160">
        <v>20</v>
      </c>
      <c r="F10" s="160">
        <v>21</v>
      </c>
      <c r="G10" s="160">
        <v>19</v>
      </c>
      <c r="H10" s="160">
        <v>16</v>
      </c>
      <c r="I10" s="160">
        <v>6</v>
      </c>
      <c r="J10" s="160">
        <v>7</v>
      </c>
      <c r="K10" s="160">
        <v>12</v>
      </c>
      <c r="L10" s="160">
        <v>9</v>
      </c>
      <c r="M10" s="160">
        <v>4</v>
      </c>
      <c r="N10" s="160">
        <v>3</v>
      </c>
      <c r="O10" s="160">
        <v>1</v>
      </c>
      <c r="P10" s="160">
        <v>0</v>
      </c>
      <c r="Q10" s="160">
        <v>4</v>
      </c>
      <c r="R10" s="160">
        <v>3</v>
      </c>
      <c r="S10" s="160">
        <v>4</v>
      </c>
      <c r="T10" s="160">
        <v>1</v>
      </c>
      <c r="U10" s="160">
        <v>1</v>
      </c>
      <c r="V10" s="160">
        <v>2</v>
      </c>
      <c r="W10" s="160">
        <v>1</v>
      </c>
      <c r="X10" s="160">
        <v>1</v>
      </c>
      <c r="Y10" s="160">
        <v>1</v>
      </c>
      <c r="Z10" s="160">
        <v>2</v>
      </c>
      <c r="AA10" s="160"/>
      <c r="AB10" s="160"/>
      <c r="AC10" s="160"/>
      <c r="AD10" s="160"/>
      <c r="AE10" s="160"/>
      <c r="AF10" s="160"/>
      <c r="AG10" s="160"/>
      <c r="AH10" s="160"/>
      <c r="AI10" s="160"/>
      <c r="AJ10" s="160"/>
      <c r="AK10" s="160"/>
      <c r="AL10" s="160"/>
      <c r="AM10" s="160"/>
      <c r="AN10" s="160"/>
      <c r="AO10" s="160"/>
      <c r="AP10" s="161"/>
      <c r="AQ10" s="71"/>
      <c r="AR10" s="62">
        <v>27</v>
      </c>
      <c r="AS10" s="172">
        <f t="shared" si="0"/>
        <v>420</v>
      </c>
    </row>
    <row r="11" spans="1:45" x14ac:dyDescent="0.25">
      <c r="B11" s="90">
        <f t="shared" si="1"/>
        <v>2011</v>
      </c>
      <c r="C11" s="159">
        <v>14</v>
      </c>
      <c r="D11" s="160">
        <v>21</v>
      </c>
      <c r="E11" s="160">
        <v>8</v>
      </c>
      <c r="F11" s="160">
        <v>16</v>
      </c>
      <c r="G11" s="160">
        <v>18</v>
      </c>
      <c r="H11" s="160">
        <v>18</v>
      </c>
      <c r="I11" s="160">
        <v>5</v>
      </c>
      <c r="J11" s="160">
        <v>9</v>
      </c>
      <c r="K11" s="160">
        <v>5</v>
      </c>
      <c r="L11" s="160">
        <v>8</v>
      </c>
      <c r="M11" s="160">
        <v>11</v>
      </c>
      <c r="N11" s="160">
        <v>2</v>
      </c>
      <c r="O11" s="160">
        <v>2</v>
      </c>
      <c r="P11" s="160">
        <v>2</v>
      </c>
      <c r="Q11" s="160">
        <v>1</v>
      </c>
      <c r="R11" s="160">
        <v>3</v>
      </c>
      <c r="S11" s="160">
        <v>4</v>
      </c>
      <c r="T11" s="160">
        <v>2</v>
      </c>
      <c r="U11" s="160">
        <v>1</v>
      </c>
      <c r="V11" s="160">
        <v>1</v>
      </c>
      <c r="W11" s="160"/>
      <c r="X11" s="160"/>
      <c r="Y11" s="160"/>
      <c r="Z11" s="160"/>
      <c r="AA11" s="160"/>
      <c r="AB11" s="160"/>
      <c r="AC11" s="160"/>
      <c r="AD11" s="160"/>
      <c r="AE11" s="160"/>
      <c r="AF11" s="160"/>
      <c r="AG11" s="160"/>
      <c r="AH11" s="160"/>
      <c r="AI11" s="160"/>
      <c r="AJ11" s="160"/>
      <c r="AK11" s="160"/>
      <c r="AL11" s="160"/>
      <c r="AM11" s="160"/>
      <c r="AN11" s="160"/>
      <c r="AO11" s="160"/>
      <c r="AP11" s="161"/>
      <c r="AQ11" s="71"/>
      <c r="AR11" s="62">
        <v>87</v>
      </c>
      <c r="AS11" s="172">
        <f t="shared" si="0"/>
        <v>464</v>
      </c>
    </row>
    <row r="12" spans="1:45" x14ac:dyDescent="0.25">
      <c r="B12" s="90">
        <f t="shared" si="1"/>
        <v>2012</v>
      </c>
      <c r="C12" s="159">
        <v>13</v>
      </c>
      <c r="D12" s="160">
        <v>11</v>
      </c>
      <c r="E12" s="160">
        <v>19</v>
      </c>
      <c r="F12" s="160">
        <v>24</v>
      </c>
      <c r="G12" s="160">
        <v>14</v>
      </c>
      <c r="H12" s="160">
        <v>13</v>
      </c>
      <c r="I12" s="160">
        <v>14</v>
      </c>
      <c r="J12" s="160">
        <v>7</v>
      </c>
      <c r="K12" s="160">
        <v>7</v>
      </c>
      <c r="L12" s="160">
        <v>8</v>
      </c>
      <c r="M12" s="160">
        <v>13</v>
      </c>
      <c r="N12" s="160">
        <v>9</v>
      </c>
      <c r="O12" s="160">
        <v>6</v>
      </c>
      <c r="P12" s="160">
        <v>5</v>
      </c>
      <c r="Q12" s="160">
        <v>3</v>
      </c>
      <c r="R12" s="160">
        <v>2</v>
      </c>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1"/>
      <c r="AQ12" s="71"/>
      <c r="AR12" s="62">
        <v>187</v>
      </c>
      <c r="AS12" s="172">
        <f t="shared" si="0"/>
        <v>560</v>
      </c>
    </row>
    <row r="13" spans="1:45" x14ac:dyDescent="0.25">
      <c r="B13" s="90">
        <f t="shared" si="1"/>
        <v>2013</v>
      </c>
      <c r="C13" s="159">
        <v>14</v>
      </c>
      <c r="D13" s="160">
        <v>12</v>
      </c>
      <c r="E13" s="160">
        <v>12</v>
      </c>
      <c r="F13" s="160">
        <v>12</v>
      </c>
      <c r="G13" s="160">
        <v>11</v>
      </c>
      <c r="H13" s="160">
        <v>11</v>
      </c>
      <c r="I13" s="160">
        <v>9</v>
      </c>
      <c r="J13" s="160">
        <v>11</v>
      </c>
      <c r="K13" s="160">
        <v>17</v>
      </c>
      <c r="L13" s="160">
        <v>4</v>
      </c>
      <c r="M13" s="160">
        <v>3</v>
      </c>
      <c r="N13" s="160">
        <v>3</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71"/>
      <c r="AR13" s="62">
        <v>301</v>
      </c>
      <c r="AS13" s="172">
        <f t="shared" si="0"/>
        <v>536</v>
      </c>
    </row>
    <row r="14" spans="1:45" x14ac:dyDescent="0.25">
      <c r="B14" s="90">
        <f t="shared" si="1"/>
        <v>2014</v>
      </c>
      <c r="C14" s="159">
        <v>10</v>
      </c>
      <c r="D14" s="160">
        <v>12</v>
      </c>
      <c r="E14" s="160">
        <v>14</v>
      </c>
      <c r="F14" s="160">
        <v>16</v>
      </c>
      <c r="G14" s="160">
        <v>8</v>
      </c>
      <c r="H14" s="160">
        <v>6</v>
      </c>
      <c r="I14" s="160">
        <v>1</v>
      </c>
      <c r="J14" s="160">
        <v>4</v>
      </c>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1"/>
      <c r="AQ14" s="71"/>
      <c r="AR14" s="62">
        <v>308</v>
      </c>
      <c r="AS14" s="172">
        <f t="shared" si="0"/>
        <v>433</v>
      </c>
    </row>
    <row r="15" spans="1:45" x14ac:dyDescent="0.25">
      <c r="B15" s="91">
        <f t="shared" si="1"/>
        <v>2015</v>
      </c>
      <c r="C15" s="162">
        <v>11</v>
      </c>
      <c r="D15" s="163">
        <v>8</v>
      </c>
      <c r="E15" s="163">
        <v>0</v>
      </c>
      <c r="F15" s="163">
        <v>3</v>
      </c>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Q15" s="71"/>
      <c r="AR15" s="165">
        <v>390</v>
      </c>
      <c r="AS15" s="173">
        <f t="shared" si="0"/>
        <v>422</v>
      </c>
    </row>
    <row r="16" spans="1:45" x14ac:dyDescent="0.25">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5" x14ac:dyDescent="0.25">
      <c r="B17" s="92" t="s">
        <v>12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166" t="s">
        <v>183</v>
      </c>
    </row>
    <row r="18" spans="1:45" x14ac:dyDescent="0.25">
      <c r="A18" s="93"/>
      <c r="B18" s="81" t="s">
        <v>144</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c r="AE18" s="167"/>
      <c r="AF18" s="167"/>
      <c r="AG18" s="167"/>
      <c r="AH18" s="167"/>
      <c r="AI18" s="167"/>
      <c r="AJ18" s="167"/>
      <c r="AK18" s="167"/>
      <c r="AL18" s="167"/>
      <c r="AM18" s="167"/>
      <c r="AN18" s="167"/>
      <c r="AO18" s="167"/>
      <c r="AP18" s="167"/>
      <c r="AQ18" s="167"/>
      <c r="AR18" s="71"/>
      <c r="AS18" s="93"/>
    </row>
    <row r="19" spans="1:45" x14ac:dyDescent="0.25">
      <c r="A19" s="93"/>
      <c r="B19" s="81" t="s">
        <v>128</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8"/>
      <c r="AE19" s="167"/>
      <c r="AF19" s="167"/>
      <c r="AG19" s="167"/>
      <c r="AH19" s="167"/>
      <c r="AI19" s="167"/>
      <c r="AJ19" s="167"/>
      <c r="AK19" s="167"/>
      <c r="AL19" s="167"/>
      <c r="AM19" s="167"/>
      <c r="AN19" s="167"/>
      <c r="AO19" s="167"/>
      <c r="AP19" s="167"/>
      <c r="AQ19" s="167"/>
      <c r="AR19" s="71"/>
      <c r="AS19" s="93"/>
    </row>
    <row r="20" spans="1:45" x14ac:dyDescent="0.25">
      <c r="A20" s="93"/>
      <c r="B20" s="81" t="s">
        <v>129</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67"/>
      <c r="AF20" s="167"/>
      <c r="AG20" s="167"/>
      <c r="AH20" s="167"/>
      <c r="AI20" s="167"/>
      <c r="AJ20" s="167"/>
      <c r="AK20" s="167"/>
      <c r="AL20" s="167"/>
      <c r="AM20" s="167"/>
      <c r="AN20" s="167"/>
      <c r="AO20" s="167"/>
      <c r="AP20" s="167"/>
      <c r="AQ20" s="167"/>
      <c r="AR20" s="71"/>
      <c r="AS20" s="93"/>
    </row>
    <row r="21" spans="1:45" x14ac:dyDescent="0.25">
      <c r="A21" s="93"/>
      <c r="B21" s="81" t="s">
        <v>130</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71"/>
      <c r="AS21" s="93"/>
    </row>
    <row r="22" spans="1:45" x14ac:dyDescent="0.25">
      <c r="A22" s="93"/>
      <c r="B22" s="155" t="s">
        <v>183</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71"/>
      <c r="AS22" s="93"/>
    </row>
    <row r="23" spans="1:45"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5" x14ac:dyDescent="0.2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5" x14ac:dyDescent="0.25">
      <c r="B25" s="83"/>
      <c r="C25" s="270" t="s">
        <v>145</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c r="AQ25" s="71"/>
      <c r="AR25" s="71"/>
    </row>
    <row r="26" spans="1:45" x14ac:dyDescent="0.25">
      <c r="B26" s="84" t="s">
        <v>0</v>
      </c>
      <c r="C26" s="74" t="s">
        <v>88</v>
      </c>
      <c r="D26" s="169" t="s">
        <v>89</v>
      </c>
      <c r="E26" s="169" t="s">
        <v>90</v>
      </c>
      <c r="F26" s="169" t="s">
        <v>91</v>
      </c>
      <c r="G26" s="169" t="s">
        <v>92</v>
      </c>
      <c r="H26" s="169" t="s">
        <v>93</v>
      </c>
      <c r="I26" s="169" t="s">
        <v>94</v>
      </c>
      <c r="J26" s="169" t="s">
        <v>95</v>
      </c>
      <c r="K26" s="169" t="s">
        <v>96</v>
      </c>
      <c r="L26" s="169" t="s">
        <v>97</v>
      </c>
      <c r="M26" s="169" t="s">
        <v>98</v>
      </c>
      <c r="N26" s="169" t="s">
        <v>99</v>
      </c>
      <c r="O26" s="169" t="s">
        <v>100</v>
      </c>
      <c r="P26" s="169" t="s">
        <v>101</v>
      </c>
      <c r="Q26" s="169" t="s">
        <v>102</v>
      </c>
      <c r="R26" s="169" t="s">
        <v>103</v>
      </c>
      <c r="S26" s="169" t="s">
        <v>104</v>
      </c>
      <c r="T26" s="169" t="s">
        <v>105</v>
      </c>
      <c r="U26" s="169" t="s">
        <v>106</v>
      </c>
      <c r="V26" s="169" t="s">
        <v>107</v>
      </c>
      <c r="W26" s="169" t="s">
        <v>108</v>
      </c>
      <c r="X26" s="169" t="s">
        <v>109</v>
      </c>
      <c r="Y26" s="169" t="s">
        <v>110</v>
      </c>
      <c r="Z26" s="169" t="s">
        <v>111</v>
      </c>
      <c r="AA26" s="169" t="s">
        <v>112</v>
      </c>
      <c r="AB26" s="169" t="s">
        <v>113</v>
      </c>
      <c r="AC26" s="169" t="s">
        <v>114</v>
      </c>
      <c r="AD26" s="169" t="s">
        <v>115</v>
      </c>
      <c r="AE26" s="169" t="s">
        <v>116</v>
      </c>
      <c r="AF26" s="169" t="s">
        <v>117</v>
      </c>
      <c r="AG26" s="169" t="s">
        <v>118</v>
      </c>
      <c r="AH26" s="169" t="s">
        <v>119</v>
      </c>
      <c r="AI26" s="169" t="s">
        <v>120</v>
      </c>
      <c r="AJ26" s="169" t="s">
        <v>121</v>
      </c>
      <c r="AK26" s="169" t="s">
        <v>122</v>
      </c>
      <c r="AL26" s="169" t="s">
        <v>123</v>
      </c>
      <c r="AM26" s="169" t="s">
        <v>124</v>
      </c>
      <c r="AN26" s="169" t="s">
        <v>125</v>
      </c>
      <c r="AO26" s="169" t="s">
        <v>126</v>
      </c>
      <c r="AP26" s="170" t="s">
        <v>127</v>
      </c>
      <c r="AQ26" s="71"/>
      <c r="AR26" s="71"/>
    </row>
    <row r="27" spans="1:45" x14ac:dyDescent="0.25">
      <c r="B27" s="94">
        <v>2006</v>
      </c>
      <c r="C27" s="156">
        <v>1</v>
      </c>
      <c r="D27" s="174">
        <v>1</v>
      </c>
      <c r="E27" s="174">
        <v>2</v>
      </c>
      <c r="F27" s="174">
        <v>3</v>
      </c>
      <c r="G27" s="174">
        <v>3</v>
      </c>
      <c r="H27" s="174">
        <v>14</v>
      </c>
      <c r="I27" s="174">
        <v>9</v>
      </c>
      <c r="J27" s="174">
        <v>18</v>
      </c>
      <c r="K27" s="174">
        <v>11</v>
      </c>
      <c r="L27" s="174">
        <v>21</v>
      </c>
      <c r="M27" s="174">
        <v>22</v>
      </c>
      <c r="N27" s="174">
        <v>23</v>
      </c>
      <c r="O27" s="174">
        <v>26</v>
      </c>
      <c r="P27" s="174">
        <v>21</v>
      </c>
      <c r="Q27" s="174">
        <v>18</v>
      </c>
      <c r="R27" s="174">
        <v>14</v>
      </c>
      <c r="S27" s="174">
        <v>7</v>
      </c>
      <c r="T27" s="174">
        <v>19</v>
      </c>
      <c r="U27" s="174">
        <v>12</v>
      </c>
      <c r="V27" s="174">
        <v>14</v>
      </c>
      <c r="W27" s="174">
        <v>5</v>
      </c>
      <c r="X27" s="174">
        <v>6</v>
      </c>
      <c r="Y27" s="174">
        <v>2</v>
      </c>
      <c r="Z27" s="174">
        <v>2</v>
      </c>
      <c r="AA27" s="174">
        <v>3</v>
      </c>
      <c r="AB27" s="174">
        <v>0</v>
      </c>
      <c r="AC27" s="174">
        <v>3</v>
      </c>
      <c r="AD27" s="174">
        <v>1</v>
      </c>
      <c r="AE27" s="174">
        <v>0</v>
      </c>
      <c r="AF27" s="174">
        <v>1</v>
      </c>
      <c r="AG27" s="174">
        <v>2</v>
      </c>
      <c r="AH27" s="174">
        <v>0</v>
      </c>
      <c r="AI27" s="174">
        <v>0</v>
      </c>
      <c r="AJ27" s="174">
        <v>2</v>
      </c>
      <c r="AK27" s="174">
        <v>0</v>
      </c>
      <c r="AL27" s="174">
        <v>5</v>
      </c>
      <c r="AM27" s="174">
        <v>1</v>
      </c>
      <c r="AN27" s="174">
        <v>2</v>
      </c>
      <c r="AO27" s="174">
        <v>0</v>
      </c>
      <c r="AP27" s="175">
        <v>0</v>
      </c>
      <c r="AQ27" s="71"/>
      <c r="AR27" s="71"/>
    </row>
    <row r="28" spans="1:45" x14ac:dyDescent="0.25">
      <c r="B28" s="78">
        <f>B27+1</f>
        <v>2007</v>
      </c>
      <c r="C28" s="176">
        <v>2</v>
      </c>
      <c r="D28" s="177">
        <v>2</v>
      </c>
      <c r="E28" s="177">
        <v>3</v>
      </c>
      <c r="F28" s="177">
        <v>2</v>
      </c>
      <c r="G28" s="177">
        <v>7</v>
      </c>
      <c r="H28" s="177">
        <v>7</v>
      </c>
      <c r="I28" s="177">
        <v>9</v>
      </c>
      <c r="J28" s="177">
        <v>12</v>
      </c>
      <c r="K28" s="177">
        <v>19</v>
      </c>
      <c r="L28" s="177">
        <v>20</v>
      </c>
      <c r="M28" s="177">
        <v>21</v>
      </c>
      <c r="N28" s="177">
        <v>13</v>
      </c>
      <c r="O28" s="177">
        <v>16</v>
      </c>
      <c r="P28" s="177">
        <v>13</v>
      </c>
      <c r="Q28" s="177">
        <v>9</v>
      </c>
      <c r="R28" s="177">
        <v>5</v>
      </c>
      <c r="S28" s="177">
        <v>9</v>
      </c>
      <c r="T28" s="177">
        <v>10</v>
      </c>
      <c r="U28" s="177">
        <v>11</v>
      </c>
      <c r="V28" s="177">
        <v>6</v>
      </c>
      <c r="W28" s="177">
        <v>3</v>
      </c>
      <c r="X28" s="177">
        <v>1</v>
      </c>
      <c r="Y28" s="177">
        <v>5</v>
      </c>
      <c r="Z28" s="177">
        <v>5</v>
      </c>
      <c r="AA28" s="177">
        <v>0</v>
      </c>
      <c r="AB28" s="177">
        <v>1</v>
      </c>
      <c r="AC28" s="177">
        <v>1</v>
      </c>
      <c r="AD28" s="177">
        <v>0</v>
      </c>
      <c r="AE28" s="177">
        <v>1</v>
      </c>
      <c r="AF28" s="177">
        <v>2</v>
      </c>
      <c r="AG28" s="177">
        <v>1</v>
      </c>
      <c r="AH28" s="177">
        <v>0</v>
      </c>
      <c r="AI28" s="177">
        <v>1</v>
      </c>
      <c r="AJ28" s="177">
        <v>3</v>
      </c>
      <c r="AK28" s="177">
        <v>0</v>
      </c>
      <c r="AL28" s="177">
        <v>0</v>
      </c>
      <c r="AM28" s="160"/>
      <c r="AN28" s="160"/>
      <c r="AO28" s="160"/>
      <c r="AP28" s="161"/>
      <c r="AQ28" s="71"/>
      <c r="AR28" s="71"/>
    </row>
    <row r="29" spans="1:45" x14ac:dyDescent="0.25">
      <c r="B29" s="78">
        <f t="shared" ref="B29:B36" si="2">B28+1</f>
        <v>2008</v>
      </c>
      <c r="C29" s="176">
        <v>0</v>
      </c>
      <c r="D29" s="177">
        <v>1</v>
      </c>
      <c r="E29" s="177">
        <v>3</v>
      </c>
      <c r="F29" s="177">
        <v>6</v>
      </c>
      <c r="G29" s="177">
        <v>6</v>
      </c>
      <c r="H29" s="177">
        <v>16</v>
      </c>
      <c r="I29" s="177">
        <v>17</v>
      </c>
      <c r="J29" s="177">
        <v>29</v>
      </c>
      <c r="K29" s="177">
        <v>16</v>
      </c>
      <c r="L29" s="177">
        <v>14</v>
      </c>
      <c r="M29" s="177">
        <v>18</v>
      </c>
      <c r="N29" s="177">
        <v>15</v>
      </c>
      <c r="O29" s="177">
        <v>11</v>
      </c>
      <c r="P29" s="177">
        <v>11</v>
      </c>
      <c r="Q29" s="177">
        <v>11</v>
      </c>
      <c r="R29" s="177">
        <v>12</v>
      </c>
      <c r="S29" s="177">
        <v>8</v>
      </c>
      <c r="T29" s="177">
        <v>4</v>
      </c>
      <c r="U29" s="177">
        <v>10</v>
      </c>
      <c r="V29" s="177">
        <v>1</v>
      </c>
      <c r="W29" s="177">
        <v>5</v>
      </c>
      <c r="X29" s="177">
        <v>3</v>
      </c>
      <c r="Y29" s="177">
        <v>2</v>
      </c>
      <c r="Z29" s="177">
        <v>6</v>
      </c>
      <c r="AA29" s="177">
        <v>5</v>
      </c>
      <c r="AB29" s="177">
        <v>2</v>
      </c>
      <c r="AC29" s="177">
        <v>0</v>
      </c>
      <c r="AD29" s="177">
        <v>0</v>
      </c>
      <c r="AE29" s="177">
        <v>0</v>
      </c>
      <c r="AF29" s="177">
        <v>2</v>
      </c>
      <c r="AG29" s="177">
        <v>1</v>
      </c>
      <c r="AH29" s="177">
        <v>1</v>
      </c>
      <c r="AI29" s="160"/>
      <c r="AJ29" s="160"/>
      <c r="AK29" s="160"/>
      <c r="AL29" s="160"/>
      <c r="AM29" s="160"/>
      <c r="AN29" s="160"/>
      <c r="AO29" s="160"/>
      <c r="AP29" s="161"/>
      <c r="AQ29" s="71"/>
      <c r="AR29" s="71"/>
    </row>
    <row r="30" spans="1:45" x14ac:dyDescent="0.25">
      <c r="B30" s="78">
        <f t="shared" si="2"/>
        <v>2009</v>
      </c>
      <c r="C30" s="176">
        <v>2</v>
      </c>
      <c r="D30" s="177">
        <v>3</v>
      </c>
      <c r="E30" s="177">
        <v>4</v>
      </c>
      <c r="F30" s="177">
        <v>9</v>
      </c>
      <c r="G30" s="177">
        <v>13</v>
      </c>
      <c r="H30" s="177">
        <v>23</v>
      </c>
      <c r="I30" s="177">
        <v>16</v>
      </c>
      <c r="J30" s="177">
        <v>13</v>
      </c>
      <c r="K30" s="177">
        <v>9</v>
      </c>
      <c r="L30" s="177">
        <v>26</v>
      </c>
      <c r="M30" s="177">
        <v>18</v>
      </c>
      <c r="N30" s="177">
        <v>18</v>
      </c>
      <c r="O30" s="177">
        <v>14</v>
      </c>
      <c r="P30" s="177">
        <v>9</v>
      </c>
      <c r="Q30" s="177">
        <v>14</v>
      </c>
      <c r="R30" s="177">
        <v>13</v>
      </c>
      <c r="S30" s="177">
        <v>7</v>
      </c>
      <c r="T30" s="177">
        <v>13</v>
      </c>
      <c r="U30" s="177">
        <v>3</v>
      </c>
      <c r="V30" s="177">
        <v>3</v>
      </c>
      <c r="W30" s="177">
        <v>5</v>
      </c>
      <c r="X30" s="177">
        <v>4</v>
      </c>
      <c r="Y30" s="177">
        <v>1</v>
      </c>
      <c r="Z30" s="177">
        <v>4</v>
      </c>
      <c r="AA30" s="177">
        <v>3</v>
      </c>
      <c r="AB30" s="177">
        <v>0</v>
      </c>
      <c r="AC30" s="177">
        <v>0</v>
      </c>
      <c r="AD30" s="177">
        <v>2</v>
      </c>
      <c r="AE30" s="160"/>
      <c r="AF30" s="160"/>
      <c r="AG30" s="160"/>
      <c r="AH30" s="160"/>
      <c r="AI30" s="160"/>
      <c r="AJ30" s="160"/>
      <c r="AK30" s="160"/>
      <c r="AL30" s="160"/>
      <c r="AM30" s="160"/>
      <c r="AN30" s="160"/>
      <c r="AO30" s="160"/>
      <c r="AP30" s="161"/>
      <c r="AQ30" s="71"/>
      <c r="AR30" s="71"/>
    </row>
    <row r="31" spans="1:45" x14ac:dyDescent="0.25">
      <c r="B31" s="78">
        <f t="shared" si="2"/>
        <v>2010</v>
      </c>
      <c r="C31" s="176">
        <v>1</v>
      </c>
      <c r="D31" s="177">
        <v>1</v>
      </c>
      <c r="E31" s="177">
        <v>2</v>
      </c>
      <c r="F31" s="177">
        <v>4</v>
      </c>
      <c r="G31" s="177">
        <v>14</v>
      </c>
      <c r="H31" s="177">
        <v>10</v>
      </c>
      <c r="I31" s="177">
        <v>6</v>
      </c>
      <c r="J31" s="177">
        <v>17</v>
      </c>
      <c r="K31" s="177">
        <v>16</v>
      </c>
      <c r="L31" s="177">
        <v>12</v>
      </c>
      <c r="M31" s="177">
        <v>16</v>
      </c>
      <c r="N31" s="177">
        <v>17</v>
      </c>
      <c r="O31" s="177">
        <v>17</v>
      </c>
      <c r="P31" s="177">
        <v>17</v>
      </c>
      <c r="Q31" s="177">
        <v>14</v>
      </c>
      <c r="R31" s="177">
        <v>13</v>
      </c>
      <c r="S31" s="177">
        <v>6</v>
      </c>
      <c r="T31" s="177">
        <v>6</v>
      </c>
      <c r="U31" s="177">
        <v>7</v>
      </c>
      <c r="V31" s="177">
        <v>4</v>
      </c>
      <c r="W31" s="177">
        <v>8</v>
      </c>
      <c r="X31" s="177">
        <v>6</v>
      </c>
      <c r="Y31" s="177">
        <v>3</v>
      </c>
      <c r="Z31" s="177">
        <v>2</v>
      </c>
      <c r="AA31" s="160"/>
      <c r="AB31" s="160"/>
      <c r="AC31" s="160"/>
      <c r="AD31" s="160"/>
      <c r="AE31" s="160"/>
      <c r="AF31" s="160"/>
      <c r="AG31" s="160"/>
      <c r="AH31" s="160"/>
      <c r="AI31" s="160"/>
      <c r="AJ31" s="160"/>
      <c r="AK31" s="160"/>
      <c r="AL31" s="160"/>
      <c r="AM31" s="160"/>
      <c r="AN31" s="160"/>
      <c r="AO31" s="160"/>
      <c r="AP31" s="161"/>
      <c r="AQ31" s="71"/>
      <c r="AR31" s="71"/>
    </row>
    <row r="32" spans="1:45" x14ac:dyDescent="0.25">
      <c r="B32" s="78">
        <f t="shared" si="2"/>
        <v>2011</v>
      </c>
      <c r="C32" s="176">
        <v>0</v>
      </c>
      <c r="D32" s="177">
        <v>2</v>
      </c>
      <c r="E32" s="177">
        <v>4</v>
      </c>
      <c r="F32" s="177">
        <v>2</v>
      </c>
      <c r="G32" s="177">
        <v>8</v>
      </c>
      <c r="H32" s="177">
        <v>17</v>
      </c>
      <c r="I32" s="177">
        <v>19</v>
      </c>
      <c r="J32" s="177">
        <v>15</v>
      </c>
      <c r="K32" s="177">
        <v>15</v>
      </c>
      <c r="L32" s="177">
        <v>17</v>
      </c>
      <c r="M32" s="177">
        <v>17</v>
      </c>
      <c r="N32" s="177">
        <v>17</v>
      </c>
      <c r="O32" s="177">
        <v>20</v>
      </c>
      <c r="P32" s="177">
        <v>12</v>
      </c>
      <c r="Q32" s="177">
        <v>13</v>
      </c>
      <c r="R32" s="177">
        <v>21</v>
      </c>
      <c r="S32" s="177">
        <v>9</v>
      </c>
      <c r="T32" s="177">
        <v>13</v>
      </c>
      <c r="U32" s="177">
        <v>4</v>
      </c>
      <c r="V32" s="177">
        <v>1</v>
      </c>
      <c r="W32" s="160"/>
      <c r="X32" s="160"/>
      <c r="Y32" s="160"/>
      <c r="Z32" s="160"/>
      <c r="AA32" s="160"/>
      <c r="AB32" s="160"/>
      <c r="AC32" s="160"/>
      <c r="AD32" s="160"/>
      <c r="AE32" s="160"/>
      <c r="AF32" s="160"/>
      <c r="AG32" s="160"/>
      <c r="AH32" s="160"/>
      <c r="AI32" s="160"/>
      <c r="AJ32" s="160"/>
      <c r="AK32" s="160"/>
      <c r="AL32" s="160"/>
      <c r="AM32" s="160"/>
      <c r="AN32" s="160"/>
      <c r="AO32" s="160"/>
      <c r="AP32" s="161"/>
      <c r="AQ32" s="71"/>
      <c r="AR32" s="71"/>
    </row>
    <row r="33" spans="1:45" x14ac:dyDescent="0.25">
      <c r="B33" s="78">
        <f t="shared" si="2"/>
        <v>2012</v>
      </c>
      <c r="C33" s="176">
        <v>2</v>
      </c>
      <c r="D33" s="177">
        <v>0</v>
      </c>
      <c r="E33" s="177">
        <v>2</v>
      </c>
      <c r="F33" s="177">
        <v>10</v>
      </c>
      <c r="G33" s="177">
        <v>8</v>
      </c>
      <c r="H33" s="177">
        <v>13</v>
      </c>
      <c r="I33" s="177">
        <v>19</v>
      </c>
      <c r="J33" s="177">
        <v>19</v>
      </c>
      <c r="K33" s="177">
        <v>21</v>
      </c>
      <c r="L33" s="177">
        <v>17</v>
      </c>
      <c r="M33" s="177">
        <v>27</v>
      </c>
      <c r="N33" s="177">
        <v>20</v>
      </c>
      <c r="O33" s="177">
        <v>19</v>
      </c>
      <c r="P33" s="177">
        <v>11</v>
      </c>
      <c r="Q33" s="177">
        <v>13</v>
      </c>
      <c r="R33" s="177">
        <v>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71"/>
      <c r="AR33" s="71"/>
    </row>
    <row r="34" spans="1:45" x14ac:dyDescent="0.25">
      <c r="B34" s="78">
        <f t="shared" si="2"/>
        <v>2013</v>
      </c>
      <c r="C34" s="176">
        <v>2</v>
      </c>
      <c r="D34" s="177">
        <v>0</v>
      </c>
      <c r="E34" s="177">
        <v>4</v>
      </c>
      <c r="F34" s="177">
        <v>4</v>
      </c>
      <c r="G34" s="177">
        <v>11</v>
      </c>
      <c r="H34" s="177">
        <v>13</v>
      </c>
      <c r="I34" s="177">
        <v>19</v>
      </c>
      <c r="J34" s="177">
        <v>15</v>
      </c>
      <c r="K34" s="177">
        <v>19</v>
      </c>
      <c r="L34" s="177">
        <v>13</v>
      </c>
      <c r="M34" s="177">
        <v>9</v>
      </c>
      <c r="N34" s="177">
        <v>7</v>
      </c>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71"/>
      <c r="AR34" s="71"/>
    </row>
    <row r="35" spans="1:45" x14ac:dyDescent="0.25">
      <c r="B35" s="78">
        <f t="shared" si="2"/>
        <v>2014</v>
      </c>
      <c r="C35" s="176">
        <v>0</v>
      </c>
      <c r="D35" s="177">
        <v>0</v>
      </c>
      <c r="E35" s="177">
        <v>3</v>
      </c>
      <c r="F35" s="177">
        <v>10</v>
      </c>
      <c r="G35" s="177">
        <v>19</v>
      </c>
      <c r="H35" s="177">
        <v>8</v>
      </c>
      <c r="I35" s="177">
        <v>11</v>
      </c>
      <c r="J35" s="177">
        <v>3</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1"/>
      <c r="AQ35" s="71"/>
      <c r="AR35" s="71"/>
    </row>
    <row r="36" spans="1:45" x14ac:dyDescent="0.25">
      <c r="B36" s="79">
        <f t="shared" si="2"/>
        <v>2015</v>
      </c>
      <c r="C36" s="178">
        <v>0</v>
      </c>
      <c r="D36" s="179">
        <v>1</v>
      </c>
      <c r="E36" s="179">
        <v>4</v>
      </c>
      <c r="F36" s="179">
        <v>5</v>
      </c>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c r="AQ36" s="71"/>
      <c r="AR36" s="71"/>
    </row>
    <row r="37" spans="1:45" x14ac:dyDescent="0.25">
      <c r="AR37" s="85"/>
    </row>
    <row r="38" spans="1:45" x14ac:dyDescent="0.25">
      <c r="B38" s="92" t="s">
        <v>12</v>
      </c>
      <c r="AR38" s="85"/>
    </row>
    <row r="39" spans="1:45" x14ac:dyDescent="0.25">
      <c r="B39" s="81" t="s">
        <v>144</v>
      </c>
      <c r="AR39" s="85"/>
    </row>
    <row r="40" spans="1:45" x14ac:dyDescent="0.25">
      <c r="B40" s="81" t="s">
        <v>132</v>
      </c>
      <c r="AR40" s="85"/>
    </row>
    <row r="41" spans="1:45" x14ac:dyDescent="0.25">
      <c r="B41" s="81" t="s">
        <v>129</v>
      </c>
      <c r="AR41" s="85"/>
    </row>
    <row r="42" spans="1:45" x14ac:dyDescent="0.25">
      <c r="B42" s="81" t="s">
        <v>130</v>
      </c>
      <c r="AR42" s="85"/>
    </row>
    <row r="43" spans="1:45" x14ac:dyDescent="0.25">
      <c r="A43" s="93"/>
      <c r="B43" s="155" t="s">
        <v>183</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85"/>
      <c r="AS43" s="93"/>
    </row>
    <row r="44" spans="1:45" x14ac:dyDescent="0.25">
      <c r="AR44" s="85"/>
    </row>
    <row r="45" spans="1:45" x14ac:dyDescent="0.25">
      <c r="AR45" s="85"/>
    </row>
    <row r="46" spans="1:45" x14ac:dyDescent="0.25">
      <c r="B46" s="83"/>
      <c r="C46" s="267" t="s">
        <v>146</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9"/>
      <c r="AR46" s="85"/>
    </row>
    <row r="47" spans="1:45" x14ac:dyDescent="0.25">
      <c r="B47" s="84" t="s">
        <v>0</v>
      </c>
      <c r="C47" s="84" t="s">
        <v>88</v>
      </c>
      <c r="D47" s="73" t="s">
        <v>89</v>
      </c>
      <c r="E47" s="73" t="s">
        <v>90</v>
      </c>
      <c r="F47" s="73" t="s">
        <v>91</v>
      </c>
      <c r="G47" s="73" t="s">
        <v>92</v>
      </c>
      <c r="H47" s="73" t="s">
        <v>93</v>
      </c>
      <c r="I47" s="73" t="s">
        <v>94</v>
      </c>
      <c r="J47" s="73" t="s">
        <v>95</v>
      </c>
      <c r="K47" s="73" t="s">
        <v>96</v>
      </c>
      <c r="L47" s="73" t="s">
        <v>97</v>
      </c>
      <c r="M47" s="73" t="s">
        <v>98</v>
      </c>
      <c r="N47" s="73" t="s">
        <v>99</v>
      </c>
      <c r="O47" s="73" t="s">
        <v>100</v>
      </c>
      <c r="P47" s="73" t="s">
        <v>101</v>
      </c>
      <c r="Q47" s="73" t="s">
        <v>102</v>
      </c>
      <c r="R47" s="73" t="s">
        <v>103</v>
      </c>
      <c r="S47" s="73" t="s">
        <v>104</v>
      </c>
      <c r="T47" s="73" t="s">
        <v>105</v>
      </c>
      <c r="U47" s="73" t="s">
        <v>106</v>
      </c>
      <c r="V47" s="73" t="s">
        <v>107</v>
      </c>
      <c r="W47" s="73" t="s">
        <v>108</v>
      </c>
      <c r="X47" s="73" t="s">
        <v>109</v>
      </c>
      <c r="Y47" s="73" t="s">
        <v>110</v>
      </c>
      <c r="Z47" s="73" t="s">
        <v>111</v>
      </c>
      <c r="AA47" s="73" t="s">
        <v>112</v>
      </c>
      <c r="AB47" s="73" t="s">
        <v>113</v>
      </c>
      <c r="AC47" s="73" t="s">
        <v>114</v>
      </c>
      <c r="AD47" s="73" t="s">
        <v>115</v>
      </c>
      <c r="AE47" s="73" t="s">
        <v>116</v>
      </c>
      <c r="AF47" s="73" t="s">
        <v>117</v>
      </c>
      <c r="AG47" s="73" t="s">
        <v>118</v>
      </c>
      <c r="AH47" s="73" t="s">
        <v>119</v>
      </c>
      <c r="AI47" s="73" t="s">
        <v>120</v>
      </c>
      <c r="AJ47" s="73" t="s">
        <v>121</v>
      </c>
      <c r="AK47" s="73" t="s">
        <v>122</v>
      </c>
      <c r="AL47" s="73" t="s">
        <v>123</v>
      </c>
      <c r="AM47" s="73" t="s">
        <v>124</v>
      </c>
      <c r="AN47" s="73" t="s">
        <v>125</v>
      </c>
      <c r="AO47" s="73" t="s">
        <v>126</v>
      </c>
      <c r="AP47" s="75" t="s">
        <v>127</v>
      </c>
    </row>
    <row r="48" spans="1:45" x14ac:dyDescent="0.25">
      <c r="B48" s="94">
        <v>2006</v>
      </c>
      <c r="C48" s="96">
        <f>C6+C27</f>
        <v>5</v>
      </c>
      <c r="D48" s="97">
        <f t="shared" ref="D48:AP48" si="3">D6+D27</f>
        <v>3</v>
      </c>
      <c r="E48" s="97">
        <f t="shared" si="3"/>
        <v>8</v>
      </c>
      <c r="F48" s="97">
        <f t="shared" si="3"/>
        <v>9</v>
      </c>
      <c r="G48" s="97">
        <f t="shared" si="3"/>
        <v>15</v>
      </c>
      <c r="H48" s="97">
        <f t="shared" si="3"/>
        <v>32</v>
      </c>
      <c r="I48" s="97">
        <f t="shared" si="3"/>
        <v>31</v>
      </c>
      <c r="J48" s="97">
        <f t="shared" si="3"/>
        <v>35</v>
      </c>
      <c r="K48" s="97">
        <f t="shared" si="3"/>
        <v>30</v>
      </c>
      <c r="L48" s="97">
        <f t="shared" si="3"/>
        <v>61</v>
      </c>
      <c r="M48" s="97">
        <f t="shared" si="3"/>
        <v>34</v>
      </c>
      <c r="N48" s="97">
        <f t="shared" si="3"/>
        <v>34</v>
      </c>
      <c r="O48" s="97">
        <f t="shared" si="3"/>
        <v>36</v>
      </c>
      <c r="P48" s="97">
        <f t="shared" si="3"/>
        <v>27</v>
      </c>
      <c r="Q48" s="97">
        <f t="shared" si="3"/>
        <v>24</v>
      </c>
      <c r="R48" s="97">
        <f t="shared" si="3"/>
        <v>19</v>
      </c>
      <c r="S48" s="97">
        <f t="shared" si="3"/>
        <v>15</v>
      </c>
      <c r="T48" s="97">
        <f t="shared" si="3"/>
        <v>23</v>
      </c>
      <c r="U48" s="97">
        <f t="shared" si="3"/>
        <v>14</v>
      </c>
      <c r="V48" s="97">
        <f t="shared" si="3"/>
        <v>22</v>
      </c>
      <c r="W48" s="97">
        <f t="shared" si="3"/>
        <v>5</v>
      </c>
      <c r="X48" s="97">
        <f t="shared" si="3"/>
        <v>6</v>
      </c>
      <c r="Y48" s="97">
        <f t="shared" si="3"/>
        <v>2</v>
      </c>
      <c r="Z48" s="97">
        <f t="shared" si="3"/>
        <v>3</v>
      </c>
      <c r="AA48" s="97">
        <f t="shared" si="3"/>
        <v>4</v>
      </c>
      <c r="AB48" s="97">
        <f t="shared" si="3"/>
        <v>0</v>
      </c>
      <c r="AC48" s="97">
        <f t="shared" si="3"/>
        <v>3</v>
      </c>
      <c r="AD48" s="97">
        <f t="shared" si="3"/>
        <v>2</v>
      </c>
      <c r="AE48" s="97">
        <f t="shared" si="3"/>
        <v>0</v>
      </c>
      <c r="AF48" s="97">
        <f t="shared" si="3"/>
        <v>1</v>
      </c>
      <c r="AG48" s="97">
        <f t="shared" si="3"/>
        <v>2</v>
      </c>
      <c r="AH48" s="97">
        <f t="shared" si="3"/>
        <v>0</v>
      </c>
      <c r="AI48" s="97">
        <f t="shared" si="3"/>
        <v>0</v>
      </c>
      <c r="AJ48" s="97">
        <f t="shared" si="3"/>
        <v>2</v>
      </c>
      <c r="AK48" s="97">
        <f t="shared" si="3"/>
        <v>0</v>
      </c>
      <c r="AL48" s="97">
        <f t="shared" si="3"/>
        <v>5</v>
      </c>
      <c r="AM48" s="97">
        <f t="shared" si="3"/>
        <v>1</v>
      </c>
      <c r="AN48" s="97">
        <f t="shared" si="3"/>
        <v>1</v>
      </c>
      <c r="AO48" s="97">
        <f t="shared" si="3"/>
        <v>0</v>
      </c>
      <c r="AP48" s="98">
        <f t="shared" si="3"/>
        <v>1</v>
      </c>
    </row>
    <row r="49" spans="2:44" x14ac:dyDescent="0.25">
      <c r="B49" s="78">
        <f>B48+1</f>
        <v>2007</v>
      </c>
      <c r="C49" s="96">
        <f t="shared" ref="C49:AL57" si="4">C7+C28</f>
        <v>8</v>
      </c>
      <c r="D49" s="97">
        <f t="shared" si="4"/>
        <v>6</v>
      </c>
      <c r="E49" s="97">
        <f t="shared" si="4"/>
        <v>12</v>
      </c>
      <c r="F49" s="97">
        <f t="shared" si="4"/>
        <v>12</v>
      </c>
      <c r="G49" s="97">
        <f t="shared" si="4"/>
        <v>21</v>
      </c>
      <c r="H49" s="97">
        <f t="shared" si="4"/>
        <v>30</v>
      </c>
      <c r="I49" s="97">
        <f t="shared" si="4"/>
        <v>22</v>
      </c>
      <c r="J49" s="97">
        <f t="shared" si="4"/>
        <v>27</v>
      </c>
      <c r="K49" s="97">
        <f t="shared" si="4"/>
        <v>30</v>
      </c>
      <c r="L49" s="97">
        <f t="shared" si="4"/>
        <v>29</v>
      </c>
      <c r="M49" s="97">
        <f t="shared" si="4"/>
        <v>25</v>
      </c>
      <c r="N49" s="97">
        <f t="shared" si="4"/>
        <v>19</v>
      </c>
      <c r="O49" s="97">
        <f t="shared" si="4"/>
        <v>17</v>
      </c>
      <c r="P49" s="97">
        <f t="shared" si="4"/>
        <v>14</v>
      </c>
      <c r="Q49" s="97">
        <f t="shared" si="4"/>
        <v>13</v>
      </c>
      <c r="R49" s="97">
        <f t="shared" si="4"/>
        <v>5</v>
      </c>
      <c r="S49" s="97">
        <f t="shared" si="4"/>
        <v>11</v>
      </c>
      <c r="T49" s="97">
        <f t="shared" si="4"/>
        <v>13</v>
      </c>
      <c r="U49" s="97">
        <f t="shared" si="4"/>
        <v>12</v>
      </c>
      <c r="V49" s="97">
        <f t="shared" si="4"/>
        <v>6</v>
      </c>
      <c r="W49" s="97">
        <f t="shared" si="4"/>
        <v>3</v>
      </c>
      <c r="X49" s="97">
        <f t="shared" si="4"/>
        <v>2</v>
      </c>
      <c r="Y49" s="97">
        <f t="shared" si="4"/>
        <v>7</v>
      </c>
      <c r="Z49" s="97">
        <f t="shared" si="4"/>
        <v>6</v>
      </c>
      <c r="AA49" s="97">
        <f t="shared" si="4"/>
        <v>0</v>
      </c>
      <c r="AB49" s="97">
        <f t="shared" si="4"/>
        <v>0</v>
      </c>
      <c r="AC49" s="97">
        <f t="shared" si="4"/>
        <v>1</v>
      </c>
      <c r="AD49" s="97">
        <f t="shared" si="4"/>
        <v>0</v>
      </c>
      <c r="AE49" s="97">
        <f t="shared" si="4"/>
        <v>2</v>
      </c>
      <c r="AF49" s="97">
        <f t="shared" si="4"/>
        <v>3</v>
      </c>
      <c r="AG49" s="97">
        <f t="shared" si="4"/>
        <v>1</v>
      </c>
      <c r="AH49" s="97">
        <f t="shared" si="4"/>
        <v>0</v>
      </c>
      <c r="AI49" s="97">
        <f t="shared" si="4"/>
        <v>1</v>
      </c>
      <c r="AJ49" s="97">
        <f t="shared" si="4"/>
        <v>3</v>
      </c>
      <c r="AK49" s="97">
        <f t="shared" si="4"/>
        <v>0</v>
      </c>
      <c r="AL49" s="97">
        <f t="shared" si="4"/>
        <v>0</v>
      </c>
      <c r="AM49" s="99"/>
      <c r="AN49" s="99"/>
      <c r="AO49" s="99"/>
      <c r="AP49" s="100"/>
    </row>
    <row r="50" spans="2:44" x14ac:dyDescent="0.25">
      <c r="B50" s="78">
        <f t="shared" ref="B50:B57" si="5">B49+1</f>
        <v>2008</v>
      </c>
      <c r="C50" s="96">
        <f t="shared" si="4"/>
        <v>8</v>
      </c>
      <c r="D50" s="97">
        <f t="shared" si="4"/>
        <v>16</v>
      </c>
      <c r="E50" s="97">
        <f t="shared" si="4"/>
        <v>24</v>
      </c>
      <c r="F50" s="97">
        <f t="shared" si="4"/>
        <v>28</v>
      </c>
      <c r="G50" s="97">
        <f t="shared" si="4"/>
        <v>24</v>
      </c>
      <c r="H50" s="97">
        <f t="shared" si="4"/>
        <v>26</v>
      </c>
      <c r="I50" s="97">
        <f t="shared" si="4"/>
        <v>30</v>
      </c>
      <c r="J50" s="97">
        <f t="shared" si="4"/>
        <v>43</v>
      </c>
      <c r="K50" s="97">
        <f t="shared" si="4"/>
        <v>30</v>
      </c>
      <c r="L50" s="97">
        <f t="shared" si="4"/>
        <v>19</v>
      </c>
      <c r="M50" s="97">
        <f t="shared" si="4"/>
        <v>24</v>
      </c>
      <c r="N50" s="97">
        <f t="shared" si="4"/>
        <v>23</v>
      </c>
      <c r="O50" s="97">
        <f t="shared" si="4"/>
        <v>13</v>
      </c>
      <c r="P50" s="97">
        <f t="shared" si="4"/>
        <v>13</v>
      </c>
      <c r="Q50" s="97">
        <f t="shared" si="4"/>
        <v>14</v>
      </c>
      <c r="R50" s="97">
        <f t="shared" si="4"/>
        <v>15</v>
      </c>
      <c r="S50" s="97">
        <f t="shared" si="4"/>
        <v>14</v>
      </c>
      <c r="T50" s="97">
        <f t="shared" si="4"/>
        <v>4</v>
      </c>
      <c r="U50" s="97">
        <f t="shared" si="4"/>
        <v>13</v>
      </c>
      <c r="V50" s="97">
        <f t="shared" si="4"/>
        <v>1</v>
      </c>
      <c r="W50" s="97">
        <f t="shared" si="4"/>
        <v>5</v>
      </c>
      <c r="X50" s="97">
        <f t="shared" si="4"/>
        <v>2</v>
      </c>
      <c r="Y50" s="97">
        <f t="shared" si="4"/>
        <v>4</v>
      </c>
      <c r="Z50" s="97">
        <f t="shared" si="4"/>
        <v>6</v>
      </c>
      <c r="AA50" s="97">
        <f t="shared" si="4"/>
        <v>5</v>
      </c>
      <c r="AB50" s="97">
        <f t="shared" si="4"/>
        <v>2</v>
      </c>
      <c r="AC50" s="97">
        <f t="shared" si="4"/>
        <v>0</v>
      </c>
      <c r="AD50" s="97">
        <f t="shared" si="4"/>
        <v>0</v>
      </c>
      <c r="AE50" s="97">
        <f t="shared" si="4"/>
        <v>0</v>
      </c>
      <c r="AF50" s="97">
        <f t="shared" si="4"/>
        <v>2</v>
      </c>
      <c r="AG50" s="97">
        <f t="shared" si="4"/>
        <v>1</v>
      </c>
      <c r="AH50" s="97">
        <f t="shared" si="4"/>
        <v>1</v>
      </c>
      <c r="AI50" s="99"/>
      <c r="AJ50" s="99"/>
      <c r="AK50" s="99"/>
      <c r="AL50" s="99"/>
      <c r="AM50" s="99"/>
      <c r="AN50" s="99"/>
      <c r="AO50" s="99"/>
      <c r="AP50" s="100"/>
    </row>
    <row r="51" spans="2:44" x14ac:dyDescent="0.25">
      <c r="B51" s="78">
        <f t="shared" si="5"/>
        <v>2009</v>
      </c>
      <c r="C51" s="96">
        <f t="shared" si="4"/>
        <v>13</v>
      </c>
      <c r="D51" s="97">
        <f t="shared" si="4"/>
        <v>16</v>
      </c>
      <c r="E51" s="97">
        <f t="shared" si="4"/>
        <v>18</v>
      </c>
      <c r="F51" s="97">
        <f t="shared" si="4"/>
        <v>29</v>
      </c>
      <c r="G51" s="97">
        <f t="shared" si="4"/>
        <v>28</v>
      </c>
      <c r="H51" s="97">
        <f t="shared" si="4"/>
        <v>32</v>
      </c>
      <c r="I51" s="97">
        <f t="shared" si="4"/>
        <v>28</v>
      </c>
      <c r="J51" s="97">
        <f t="shared" si="4"/>
        <v>20</v>
      </c>
      <c r="K51" s="97">
        <f t="shared" si="4"/>
        <v>14</v>
      </c>
      <c r="L51" s="97">
        <f t="shared" si="4"/>
        <v>28</v>
      </c>
      <c r="M51" s="97">
        <f t="shared" si="4"/>
        <v>25</v>
      </c>
      <c r="N51" s="97">
        <f t="shared" si="4"/>
        <v>21</v>
      </c>
      <c r="O51" s="97">
        <f t="shared" si="4"/>
        <v>20</v>
      </c>
      <c r="P51" s="97">
        <f t="shared" si="4"/>
        <v>14</v>
      </c>
      <c r="Q51" s="97">
        <f t="shared" si="4"/>
        <v>18</v>
      </c>
      <c r="R51" s="97">
        <f t="shared" si="4"/>
        <v>15</v>
      </c>
      <c r="S51" s="97">
        <f t="shared" si="4"/>
        <v>12</v>
      </c>
      <c r="T51" s="97">
        <f t="shared" si="4"/>
        <v>14</v>
      </c>
      <c r="U51" s="97">
        <f t="shared" si="4"/>
        <v>5</v>
      </c>
      <c r="V51" s="97">
        <f t="shared" si="4"/>
        <v>4</v>
      </c>
      <c r="W51" s="97">
        <f t="shared" si="4"/>
        <v>5</v>
      </c>
      <c r="X51" s="97">
        <f t="shared" si="4"/>
        <v>5</v>
      </c>
      <c r="Y51" s="97">
        <f t="shared" si="4"/>
        <v>1</v>
      </c>
      <c r="Z51" s="97">
        <f t="shared" si="4"/>
        <v>4</v>
      </c>
      <c r="AA51" s="97">
        <f t="shared" si="4"/>
        <v>3</v>
      </c>
      <c r="AB51" s="97">
        <f t="shared" si="4"/>
        <v>1</v>
      </c>
      <c r="AC51" s="97">
        <f t="shared" si="4"/>
        <v>0</v>
      </c>
      <c r="AD51" s="97">
        <f t="shared" si="4"/>
        <v>3</v>
      </c>
      <c r="AE51" s="99"/>
      <c r="AF51" s="99"/>
      <c r="AG51" s="99"/>
      <c r="AH51" s="99"/>
      <c r="AI51" s="99"/>
      <c r="AJ51" s="99"/>
      <c r="AK51" s="99"/>
      <c r="AL51" s="99"/>
      <c r="AM51" s="99"/>
      <c r="AN51" s="99"/>
      <c r="AO51" s="99"/>
      <c r="AP51" s="100"/>
    </row>
    <row r="52" spans="2:44" x14ac:dyDescent="0.25">
      <c r="B52" s="78">
        <f t="shared" si="5"/>
        <v>2010</v>
      </c>
      <c r="C52" s="96">
        <f t="shared" si="4"/>
        <v>23</v>
      </c>
      <c r="D52" s="97">
        <f t="shared" si="4"/>
        <v>15</v>
      </c>
      <c r="E52" s="97">
        <f t="shared" si="4"/>
        <v>22</v>
      </c>
      <c r="F52" s="97">
        <f t="shared" si="4"/>
        <v>25</v>
      </c>
      <c r="G52" s="97">
        <f t="shared" si="4"/>
        <v>33</v>
      </c>
      <c r="H52" s="97">
        <f t="shared" si="4"/>
        <v>26</v>
      </c>
      <c r="I52" s="97">
        <f t="shared" si="4"/>
        <v>12</v>
      </c>
      <c r="J52" s="97">
        <f t="shared" si="4"/>
        <v>24</v>
      </c>
      <c r="K52" s="97">
        <f t="shared" si="4"/>
        <v>28</v>
      </c>
      <c r="L52" s="97">
        <f t="shared" si="4"/>
        <v>21</v>
      </c>
      <c r="M52" s="97">
        <f t="shared" si="4"/>
        <v>20</v>
      </c>
      <c r="N52" s="97">
        <f t="shared" si="4"/>
        <v>20</v>
      </c>
      <c r="O52" s="97">
        <f t="shared" si="4"/>
        <v>18</v>
      </c>
      <c r="P52" s="97">
        <f t="shared" si="4"/>
        <v>17</v>
      </c>
      <c r="Q52" s="97">
        <f t="shared" si="4"/>
        <v>18</v>
      </c>
      <c r="R52" s="97">
        <f t="shared" si="4"/>
        <v>16</v>
      </c>
      <c r="S52" s="97">
        <f t="shared" si="4"/>
        <v>10</v>
      </c>
      <c r="T52" s="97">
        <f t="shared" si="4"/>
        <v>7</v>
      </c>
      <c r="U52" s="97">
        <f t="shared" si="4"/>
        <v>8</v>
      </c>
      <c r="V52" s="97">
        <f t="shared" si="4"/>
        <v>6</v>
      </c>
      <c r="W52" s="97">
        <f t="shared" si="4"/>
        <v>9</v>
      </c>
      <c r="X52" s="97">
        <f t="shared" si="4"/>
        <v>7</v>
      </c>
      <c r="Y52" s="97">
        <f t="shared" si="4"/>
        <v>4</v>
      </c>
      <c r="Z52" s="97">
        <f t="shared" si="4"/>
        <v>4</v>
      </c>
      <c r="AA52" s="99"/>
      <c r="AB52" s="99"/>
      <c r="AC52" s="99"/>
      <c r="AD52" s="99"/>
      <c r="AE52" s="99"/>
      <c r="AF52" s="99"/>
      <c r="AG52" s="99"/>
      <c r="AH52" s="99"/>
      <c r="AI52" s="99"/>
      <c r="AJ52" s="99"/>
      <c r="AK52" s="99"/>
      <c r="AL52" s="99"/>
      <c r="AM52" s="99"/>
      <c r="AN52" s="99"/>
      <c r="AO52" s="99"/>
      <c r="AP52" s="100"/>
    </row>
    <row r="53" spans="2:44" x14ac:dyDescent="0.25">
      <c r="B53" s="78">
        <f t="shared" si="5"/>
        <v>2011</v>
      </c>
      <c r="C53" s="96">
        <f t="shared" si="4"/>
        <v>14</v>
      </c>
      <c r="D53" s="97">
        <f t="shared" si="4"/>
        <v>23</v>
      </c>
      <c r="E53" s="97">
        <f t="shared" si="4"/>
        <v>12</v>
      </c>
      <c r="F53" s="97">
        <f t="shared" si="4"/>
        <v>18</v>
      </c>
      <c r="G53" s="97">
        <f t="shared" si="4"/>
        <v>26</v>
      </c>
      <c r="H53" s="97">
        <f t="shared" si="4"/>
        <v>35</v>
      </c>
      <c r="I53" s="97">
        <f t="shared" si="4"/>
        <v>24</v>
      </c>
      <c r="J53" s="97">
        <f t="shared" si="4"/>
        <v>24</v>
      </c>
      <c r="K53" s="97">
        <f t="shared" si="4"/>
        <v>20</v>
      </c>
      <c r="L53" s="97">
        <f t="shared" si="4"/>
        <v>25</v>
      </c>
      <c r="M53" s="97">
        <f t="shared" si="4"/>
        <v>28</v>
      </c>
      <c r="N53" s="97">
        <f t="shared" si="4"/>
        <v>19</v>
      </c>
      <c r="O53" s="97">
        <f t="shared" si="4"/>
        <v>22</v>
      </c>
      <c r="P53" s="97">
        <f t="shared" si="4"/>
        <v>14</v>
      </c>
      <c r="Q53" s="97">
        <f t="shared" si="4"/>
        <v>14</v>
      </c>
      <c r="R53" s="97">
        <f t="shared" si="4"/>
        <v>24</v>
      </c>
      <c r="S53" s="97">
        <f t="shared" si="4"/>
        <v>13</v>
      </c>
      <c r="T53" s="97">
        <f t="shared" si="4"/>
        <v>15</v>
      </c>
      <c r="U53" s="97">
        <f t="shared" si="4"/>
        <v>5</v>
      </c>
      <c r="V53" s="97">
        <f t="shared" si="4"/>
        <v>2</v>
      </c>
      <c r="W53" s="99"/>
      <c r="X53" s="99"/>
      <c r="Y53" s="99"/>
      <c r="Z53" s="99"/>
      <c r="AA53" s="99"/>
      <c r="AB53" s="99"/>
      <c r="AC53" s="99"/>
      <c r="AD53" s="99"/>
      <c r="AE53" s="99"/>
      <c r="AF53" s="99"/>
      <c r="AG53" s="99"/>
      <c r="AH53" s="99"/>
      <c r="AI53" s="99"/>
      <c r="AJ53" s="99"/>
      <c r="AK53" s="99"/>
      <c r="AL53" s="99"/>
      <c r="AM53" s="99"/>
      <c r="AN53" s="99"/>
      <c r="AO53" s="99"/>
      <c r="AP53" s="100"/>
    </row>
    <row r="54" spans="2:44" x14ac:dyDescent="0.25">
      <c r="B54" s="78">
        <f t="shared" si="5"/>
        <v>2012</v>
      </c>
      <c r="C54" s="96">
        <f t="shared" si="4"/>
        <v>15</v>
      </c>
      <c r="D54" s="97">
        <f t="shared" si="4"/>
        <v>11</v>
      </c>
      <c r="E54" s="97">
        <f t="shared" si="4"/>
        <v>21</v>
      </c>
      <c r="F54" s="97">
        <f t="shared" si="4"/>
        <v>34</v>
      </c>
      <c r="G54" s="97">
        <f t="shared" si="4"/>
        <v>22</v>
      </c>
      <c r="H54" s="97">
        <f t="shared" si="4"/>
        <v>26</v>
      </c>
      <c r="I54" s="97">
        <f t="shared" si="4"/>
        <v>33</v>
      </c>
      <c r="J54" s="97">
        <f t="shared" si="4"/>
        <v>26</v>
      </c>
      <c r="K54" s="97">
        <f t="shared" si="4"/>
        <v>28</v>
      </c>
      <c r="L54" s="97">
        <f t="shared" si="4"/>
        <v>25</v>
      </c>
      <c r="M54" s="97">
        <f t="shared" si="4"/>
        <v>40</v>
      </c>
      <c r="N54" s="97">
        <f t="shared" si="4"/>
        <v>29</v>
      </c>
      <c r="O54" s="97">
        <f t="shared" si="4"/>
        <v>25</v>
      </c>
      <c r="P54" s="97">
        <f t="shared" si="4"/>
        <v>16</v>
      </c>
      <c r="Q54" s="97">
        <f t="shared" si="4"/>
        <v>16</v>
      </c>
      <c r="R54" s="97">
        <f t="shared" si="4"/>
        <v>6</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100"/>
    </row>
    <row r="55" spans="2:44" x14ac:dyDescent="0.25">
      <c r="B55" s="78">
        <f t="shared" si="5"/>
        <v>2013</v>
      </c>
      <c r="C55" s="96">
        <f t="shared" si="4"/>
        <v>16</v>
      </c>
      <c r="D55" s="97">
        <f t="shared" si="4"/>
        <v>12</v>
      </c>
      <c r="E55" s="97">
        <f t="shared" si="4"/>
        <v>16</v>
      </c>
      <c r="F55" s="97">
        <f t="shared" si="4"/>
        <v>16</v>
      </c>
      <c r="G55" s="97">
        <f t="shared" si="4"/>
        <v>22</v>
      </c>
      <c r="H55" s="97">
        <f t="shared" si="4"/>
        <v>24</v>
      </c>
      <c r="I55" s="97">
        <f t="shared" si="4"/>
        <v>28</v>
      </c>
      <c r="J55" s="97">
        <f t="shared" si="4"/>
        <v>26</v>
      </c>
      <c r="K55" s="97">
        <f t="shared" si="4"/>
        <v>36</v>
      </c>
      <c r="L55" s="97">
        <f t="shared" si="4"/>
        <v>17</v>
      </c>
      <c r="M55" s="97">
        <f t="shared" si="4"/>
        <v>12</v>
      </c>
      <c r="N55" s="97">
        <f t="shared" si="4"/>
        <v>10</v>
      </c>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100"/>
    </row>
    <row r="56" spans="2:44" x14ac:dyDescent="0.25">
      <c r="B56" s="78">
        <f t="shared" si="5"/>
        <v>2014</v>
      </c>
      <c r="C56" s="96">
        <f t="shared" si="4"/>
        <v>10</v>
      </c>
      <c r="D56" s="97">
        <f t="shared" si="4"/>
        <v>12</v>
      </c>
      <c r="E56" s="97">
        <f t="shared" si="4"/>
        <v>17</v>
      </c>
      <c r="F56" s="97">
        <f t="shared" si="4"/>
        <v>26</v>
      </c>
      <c r="G56" s="97">
        <f t="shared" si="4"/>
        <v>27</v>
      </c>
      <c r="H56" s="97">
        <f t="shared" si="4"/>
        <v>14</v>
      </c>
      <c r="I56" s="97">
        <f t="shared" si="4"/>
        <v>12</v>
      </c>
      <c r="J56" s="97">
        <f t="shared" si="4"/>
        <v>7</v>
      </c>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100"/>
    </row>
    <row r="57" spans="2:44" x14ac:dyDescent="0.25">
      <c r="B57" s="79">
        <f t="shared" si="5"/>
        <v>2015</v>
      </c>
      <c r="C57" s="101">
        <f t="shared" si="4"/>
        <v>11</v>
      </c>
      <c r="D57" s="102">
        <f t="shared" si="4"/>
        <v>9</v>
      </c>
      <c r="E57" s="102">
        <f t="shared" si="4"/>
        <v>4</v>
      </c>
      <c r="F57" s="102">
        <f t="shared" si="4"/>
        <v>8</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4"/>
    </row>
    <row r="58" spans="2:44" x14ac:dyDescent="0.25">
      <c r="AR58" s="85"/>
    </row>
    <row r="59" spans="2:44" x14ac:dyDescent="0.25"/>
    <row r="60" spans="2:44" x14ac:dyDescent="0.25">
      <c r="B60" s="83"/>
      <c r="C60" s="267" t="s">
        <v>164</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9"/>
    </row>
    <row r="61" spans="2:44" x14ac:dyDescent="0.25">
      <c r="B61" s="84" t="s">
        <v>0</v>
      </c>
      <c r="C61" s="84" t="s">
        <v>88</v>
      </c>
      <c r="D61" s="73" t="s">
        <v>89</v>
      </c>
      <c r="E61" s="73" t="s">
        <v>90</v>
      </c>
      <c r="F61" s="73" t="s">
        <v>91</v>
      </c>
      <c r="G61" s="73" t="s">
        <v>92</v>
      </c>
      <c r="H61" s="73" t="s">
        <v>93</v>
      </c>
      <c r="I61" s="73" t="s">
        <v>94</v>
      </c>
      <c r="J61" s="73" t="s">
        <v>95</v>
      </c>
      <c r="K61" s="73" t="s">
        <v>96</v>
      </c>
      <c r="L61" s="73" t="s">
        <v>97</v>
      </c>
      <c r="M61" s="73" t="s">
        <v>98</v>
      </c>
      <c r="N61" s="73" t="s">
        <v>99</v>
      </c>
      <c r="O61" s="73" t="s">
        <v>100</v>
      </c>
      <c r="P61" s="73" t="s">
        <v>101</v>
      </c>
      <c r="Q61" s="73" t="s">
        <v>102</v>
      </c>
      <c r="R61" s="73" t="s">
        <v>103</v>
      </c>
      <c r="S61" s="73" t="s">
        <v>104</v>
      </c>
      <c r="T61" s="73" t="s">
        <v>105</v>
      </c>
      <c r="U61" s="73" t="s">
        <v>106</v>
      </c>
      <c r="V61" s="73" t="s">
        <v>107</v>
      </c>
      <c r="W61" s="73" t="s">
        <v>108</v>
      </c>
      <c r="X61" s="73" t="s">
        <v>109</v>
      </c>
      <c r="Y61" s="73" t="s">
        <v>110</v>
      </c>
      <c r="Z61" s="73" t="s">
        <v>111</v>
      </c>
      <c r="AA61" s="73" t="s">
        <v>112</v>
      </c>
      <c r="AB61" s="73" t="s">
        <v>113</v>
      </c>
      <c r="AC61" s="73" t="s">
        <v>114</v>
      </c>
      <c r="AD61" s="73" t="s">
        <v>115</v>
      </c>
      <c r="AE61" s="73" t="s">
        <v>116</v>
      </c>
      <c r="AF61" s="73" t="s">
        <v>117</v>
      </c>
      <c r="AG61" s="73" t="s">
        <v>118</v>
      </c>
      <c r="AH61" s="73" t="s">
        <v>119</v>
      </c>
      <c r="AI61" s="73" t="s">
        <v>120</v>
      </c>
      <c r="AJ61" s="73" t="s">
        <v>121</v>
      </c>
      <c r="AK61" s="73" t="s">
        <v>122</v>
      </c>
      <c r="AL61" s="73" t="s">
        <v>123</v>
      </c>
      <c r="AM61" s="73" t="s">
        <v>124</v>
      </c>
      <c r="AN61" s="73" t="s">
        <v>125</v>
      </c>
      <c r="AO61" s="73" t="s">
        <v>126</v>
      </c>
      <c r="AP61" s="75" t="s">
        <v>127</v>
      </c>
    </row>
    <row r="62" spans="2:44" x14ac:dyDescent="0.25">
      <c r="B62" s="94">
        <v>2006</v>
      </c>
      <c r="C62" s="96">
        <f>SUM($C6:C6)</f>
        <v>4</v>
      </c>
      <c r="D62" s="97">
        <f>SUM($C6:D6)</f>
        <v>6</v>
      </c>
      <c r="E62" s="97">
        <f>SUM($C6:E6)</f>
        <v>12</v>
      </c>
      <c r="F62" s="97">
        <f>SUM($C6:F6)</f>
        <v>18</v>
      </c>
      <c r="G62" s="97">
        <f>SUM($C6:G6)</f>
        <v>30</v>
      </c>
      <c r="H62" s="97">
        <f>SUM($C6:H6)</f>
        <v>48</v>
      </c>
      <c r="I62" s="97">
        <f>SUM($C6:I6)</f>
        <v>70</v>
      </c>
      <c r="J62" s="97">
        <f>SUM($C6:J6)</f>
        <v>87</v>
      </c>
      <c r="K62" s="97">
        <f>SUM($C6:K6)</f>
        <v>106</v>
      </c>
      <c r="L62" s="97">
        <f>SUM($C6:L6)</f>
        <v>146</v>
      </c>
      <c r="M62" s="97">
        <f>SUM($C6:M6)</f>
        <v>158</v>
      </c>
      <c r="N62" s="97">
        <f>SUM($C6:N6)</f>
        <v>169</v>
      </c>
      <c r="O62" s="97">
        <f>SUM($C6:O6)</f>
        <v>179</v>
      </c>
      <c r="P62" s="97">
        <f>SUM($C6:P6)</f>
        <v>185</v>
      </c>
      <c r="Q62" s="97">
        <f>SUM($C6:Q6)</f>
        <v>191</v>
      </c>
      <c r="R62" s="97">
        <f>SUM($C6:R6)</f>
        <v>196</v>
      </c>
      <c r="S62" s="97">
        <f>SUM($C6:S6)</f>
        <v>204</v>
      </c>
      <c r="T62" s="97">
        <f>SUM($C6:T6)</f>
        <v>208</v>
      </c>
      <c r="U62" s="97">
        <f>SUM($C6:U6)</f>
        <v>210</v>
      </c>
      <c r="V62" s="97">
        <f>SUM($C6:V6)</f>
        <v>218</v>
      </c>
      <c r="W62" s="97">
        <f>SUM($C6:W6)</f>
        <v>218</v>
      </c>
      <c r="X62" s="97">
        <f>SUM($C6:X6)</f>
        <v>218</v>
      </c>
      <c r="Y62" s="97">
        <f>SUM($C6:Y6)</f>
        <v>218</v>
      </c>
      <c r="Z62" s="97">
        <f>SUM($C6:Z6)</f>
        <v>219</v>
      </c>
      <c r="AA62" s="97">
        <f>SUM($C6:AA6)</f>
        <v>220</v>
      </c>
      <c r="AB62" s="97">
        <f>SUM($C6:AB6)</f>
        <v>220</v>
      </c>
      <c r="AC62" s="97">
        <f>SUM($C6:AC6)</f>
        <v>220</v>
      </c>
      <c r="AD62" s="97">
        <f>SUM($C6:AD6)</f>
        <v>221</v>
      </c>
      <c r="AE62" s="97">
        <f>SUM($C6:AE6)</f>
        <v>221</v>
      </c>
      <c r="AF62" s="97">
        <f>SUM($C6:AF6)</f>
        <v>221</v>
      </c>
      <c r="AG62" s="97">
        <f>SUM($C6:AG6)</f>
        <v>221</v>
      </c>
      <c r="AH62" s="97">
        <f>SUM($C6:AH6)</f>
        <v>221</v>
      </c>
      <c r="AI62" s="97">
        <f>SUM($C6:AI6)</f>
        <v>221</v>
      </c>
      <c r="AJ62" s="97">
        <f>SUM($C6:AJ6)</f>
        <v>221</v>
      </c>
      <c r="AK62" s="97">
        <f>SUM($C6:AK6)</f>
        <v>221</v>
      </c>
      <c r="AL62" s="97">
        <f>SUM($C6:AL6)</f>
        <v>221</v>
      </c>
      <c r="AM62" s="97">
        <f>SUM($C6:AM6)</f>
        <v>221</v>
      </c>
      <c r="AN62" s="97">
        <f>SUM($C6:AN6)</f>
        <v>220</v>
      </c>
      <c r="AO62" s="97">
        <f>SUM($C6:AO6)</f>
        <v>220</v>
      </c>
      <c r="AP62" s="98">
        <f>SUM($C6:AP6)</f>
        <v>221</v>
      </c>
    </row>
    <row r="63" spans="2:44" x14ac:dyDescent="0.25">
      <c r="B63" s="78">
        <f>B62+1</f>
        <v>2007</v>
      </c>
      <c r="C63" s="96">
        <f>SUM($C7:C7)</f>
        <v>6</v>
      </c>
      <c r="D63" s="97">
        <f>SUM($C7:D7)</f>
        <v>10</v>
      </c>
      <c r="E63" s="97">
        <f>SUM($C7:E7)</f>
        <v>19</v>
      </c>
      <c r="F63" s="97">
        <f>SUM($C7:F7)</f>
        <v>29</v>
      </c>
      <c r="G63" s="97">
        <f>SUM($C7:G7)</f>
        <v>43</v>
      </c>
      <c r="H63" s="97">
        <f>SUM($C7:H7)</f>
        <v>66</v>
      </c>
      <c r="I63" s="97">
        <f>SUM($C7:I7)</f>
        <v>79</v>
      </c>
      <c r="J63" s="97">
        <f>SUM($C7:J7)</f>
        <v>94</v>
      </c>
      <c r="K63" s="97">
        <f>SUM($C7:K7)</f>
        <v>105</v>
      </c>
      <c r="L63" s="97">
        <f>SUM($C7:L7)</f>
        <v>114</v>
      </c>
      <c r="M63" s="97">
        <f>SUM($C7:M7)</f>
        <v>118</v>
      </c>
      <c r="N63" s="97">
        <f>SUM($C7:N7)</f>
        <v>124</v>
      </c>
      <c r="O63" s="97">
        <f>SUM($C7:O7)</f>
        <v>125</v>
      </c>
      <c r="P63" s="97">
        <f>SUM($C7:P7)</f>
        <v>126</v>
      </c>
      <c r="Q63" s="97">
        <f>SUM($C7:Q7)</f>
        <v>130</v>
      </c>
      <c r="R63" s="97">
        <f>SUM($C7:R7)</f>
        <v>130</v>
      </c>
      <c r="S63" s="97">
        <f>SUM($C7:S7)</f>
        <v>132</v>
      </c>
      <c r="T63" s="97">
        <f>SUM($C7:T7)</f>
        <v>135</v>
      </c>
      <c r="U63" s="97">
        <f>SUM($C7:U7)</f>
        <v>136</v>
      </c>
      <c r="V63" s="97">
        <f>SUM($C7:V7)</f>
        <v>136</v>
      </c>
      <c r="W63" s="97">
        <f>SUM($C7:W7)</f>
        <v>136</v>
      </c>
      <c r="X63" s="97">
        <f>SUM($C7:X7)</f>
        <v>137</v>
      </c>
      <c r="Y63" s="97">
        <f>SUM($C7:Y7)</f>
        <v>139</v>
      </c>
      <c r="Z63" s="97">
        <f>SUM($C7:Z7)</f>
        <v>140</v>
      </c>
      <c r="AA63" s="97">
        <f>SUM($C7:AA7)</f>
        <v>140</v>
      </c>
      <c r="AB63" s="97">
        <f>SUM($C7:AB7)</f>
        <v>139</v>
      </c>
      <c r="AC63" s="97">
        <f>SUM($C7:AC7)</f>
        <v>139</v>
      </c>
      <c r="AD63" s="97">
        <f>SUM($C7:AD7)</f>
        <v>139</v>
      </c>
      <c r="AE63" s="97">
        <f>SUM($C7:AE7)</f>
        <v>140</v>
      </c>
      <c r="AF63" s="97">
        <f>SUM($C7:AF7)</f>
        <v>141</v>
      </c>
      <c r="AG63" s="97">
        <f>SUM($C7:AG7)</f>
        <v>141</v>
      </c>
      <c r="AH63" s="97">
        <f>SUM($C7:AH7)</f>
        <v>141</v>
      </c>
      <c r="AI63" s="97">
        <f>SUM($C7:AI7)</f>
        <v>141</v>
      </c>
      <c r="AJ63" s="97">
        <f>SUM($C7:AJ7)</f>
        <v>141</v>
      </c>
      <c r="AK63" s="97">
        <f>SUM($C7:AK7)</f>
        <v>141</v>
      </c>
      <c r="AL63" s="97">
        <f>SUM($C7:AL7)</f>
        <v>141</v>
      </c>
      <c r="AM63" s="99"/>
      <c r="AN63" s="99"/>
      <c r="AO63" s="99"/>
      <c r="AP63" s="100"/>
    </row>
    <row r="64" spans="2:44" x14ac:dyDescent="0.25">
      <c r="B64" s="78">
        <f t="shared" ref="B64:B71" si="6">B63+1</f>
        <v>2008</v>
      </c>
      <c r="C64" s="96">
        <f>SUM($C8:C8)</f>
        <v>8</v>
      </c>
      <c r="D64" s="97">
        <f>SUM($C8:D8)</f>
        <v>23</v>
      </c>
      <c r="E64" s="97">
        <f>SUM($C8:E8)</f>
        <v>44</v>
      </c>
      <c r="F64" s="97">
        <f>SUM($C8:F8)</f>
        <v>66</v>
      </c>
      <c r="G64" s="97">
        <f>SUM($C8:G8)</f>
        <v>84</v>
      </c>
      <c r="H64" s="97">
        <f>SUM($C8:H8)</f>
        <v>94</v>
      </c>
      <c r="I64" s="97">
        <f>SUM($C8:I8)</f>
        <v>107</v>
      </c>
      <c r="J64" s="97">
        <f>SUM($C8:J8)</f>
        <v>121</v>
      </c>
      <c r="K64" s="97">
        <f>SUM($C8:K8)</f>
        <v>135</v>
      </c>
      <c r="L64" s="97">
        <f>SUM($C8:L8)</f>
        <v>140</v>
      </c>
      <c r="M64" s="97">
        <f>SUM($C8:M8)</f>
        <v>146</v>
      </c>
      <c r="N64" s="97">
        <f>SUM($C8:N8)</f>
        <v>154</v>
      </c>
      <c r="O64" s="97">
        <f>SUM($C8:O8)</f>
        <v>156</v>
      </c>
      <c r="P64" s="97">
        <f>SUM($C8:P8)</f>
        <v>158</v>
      </c>
      <c r="Q64" s="97">
        <f>SUM($C8:Q8)</f>
        <v>161</v>
      </c>
      <c r="R64" s="97">
        <f>SUM($C8:R8)</f>
        <v>164</v>
      </c>
      <c r="S64" s="97">
        <f>SUM($C8:S8)</f>
        <v>170</v>
      </c>
      <c r="T64" s="97">
        <f>SUM($C8:T8)</f>
        <v>170</v>
      </c>
      <c r="U64" s="97">
        <f>SUM($C8:U8)</f>
        <v>173</v>
      </c>
      <c r="V64" s="97">
        <f>SUM($C8:V8)</f>
        <v>173</v>
      </c>
      <c r="W64" s="97">
        <f>SUM($C8:W8)</f>
        <v>173</v>
      </c>
      <c r="X64" s="97">
        <f>SUM($C8:X8)</f>
        <v>172</v>
      </c>
      <c r="Y64" s="97">
        <f>SUM($C8:Y8)</f>
        <v>174</v>
      </c>
      <c r="Z64" s="97">
        <f>SUM($C8:Z8)</f>
        <v>174</v>
      </c>
      <c r="AA64" s="97">
        <f>SUM($C8:AA8)</f>
        <v>174</v>
      </c>
      <c r="AB64" s="97">
        <f>SUM($C8:AB8)</f>
        <v>174</v>
      </c>
      <c r="AC64" s="97">
        <f>SUM($C8:AC8)</f>
        <v>174</v>
      </c>
      <c r="AD64" s="97">
        <f>SUM($C8:AD8)</f>
        <v>174</v>
      </c>
      <c r="AE64" s="97">
        <f>SUM($C8:AE8)</f>
        <v>174</v>
      </c>
      <c r="AF64" s="97">
        <f>SUM($C8:AF8)</f>
        <v>174</v>
      </c>
      <c r="AG64" s="97">
        <f>SUM($C8:AG8)</f>
        <v>174</v>
      </c>
      <c r="AH64" s="97">
        <f>SUM($C8:AH8)</f>
        <v>174</v>
      </c>
      <c r="AI64" s="99"/>
      <c r="AJ64" s="99"/>
      <c r="AK64" s="99"/>
      <c r="AL64" s="99"/>
      <c r="AM64" s="99"/>
      <c r="AN64" s="99"/>
      <c r="AO64" s="99"/>
      <c r="AP64" s="100"/>
    </row>
    <row r="65" spans="2:42" x14ac:dyDescent="0.25">
      <c r="B65" s="78">
        <f t="shared" si="6"/>
        <v>2009</v>
      </c>
      <c r="C65" s="96">
        <f>SUM($C9:C9)</f>
        <v>11</v>
      </c>
      <c r="D65" s="97">
        <f>SUM($C9:D9)</f>
        <v>24</v>
      </c>
      <c r="E65" s="97">
        <f>SUM($C9:E9)</f>
        <v>38</v>
      </c>
      <c r="F65" s="97">
        <f>SUM($C9:F9)</f>
        <v>58</v>
      </c>
      <c r="G65" s="97">
        <f>SUM($C9:G9)</f>
        <v>73</v>
      </c>
      <c r="H65" s="97">
        <f>SUM($C9:H9)</f>
        <v>82</v>
      </c>
      <c r="I65" s="97">
        <f>SUM($C9:I9)</f>
        <v>94</v>
      </c>
      <c r="J65" s="97">
        <f>SUM($C9:J9)</f>
        <v>101</v>
      </c>
      <c r="K65" s="97">
        <f>SUM($C9:K9)</f>
        <v>106</v>
      </c>
      <c r="L65" s="97">
        <f>SUM($C9:L9)</f>
        <v>108</v>
      </c>
      <c r="M65" s="97">
        <f>SUM($C9:M9)</f>
        <v>115</v>
      </c>
      <c r="N65" s="97">
        <f>SUM($C9:N9)</f>
        <v>118</v>
      </c>
      <c r="O65" s="97">
        <f>SUM($C9:O9)</f>
        <v>124</v>
      </c>
      <c r="P65" s="97">
        <f>SUM($C9:P9)</f>
        <v>129</v>
      </c>
      <c r="Q65" s="97">
        <f>SUM($C9:Q9)</f>
        <v>133</v>
      </c>
      <c r="R65" s="97">
        <f>SUM($C9:R9)</f>
        <v>135</v>
      </c>
      <c r="S65" s="97">
        <f>SUM($C9:S9)</f>
        <v>140</v>
      </c>
      <c r="T65" s="97">
        <f>SUM($C9:T9)</f>
        <v>141</v>
      </c>
      <c r="U65" s="97">
        <f>SUM($C9:U9)</f>
        <v>143</v>
      </c>
      <c r="V65" s="97">
        <f>SUM($C9:V9)</f>
        <v>144</v>
      </c>
      <c r="W65" s="97">
        <f>SUM($C9:W9)</f>
        <v>144</v>
      </c>
      <c r="X65" s="97">
        <f>SUM($C9:X9)</f>
        <v>145</v>
      </c>
      <c r="Y65" s="97">
        <f>SUM($C9:Y9)</f>
        <v>145</v>
      </c>
      <c r="Z65" s="97">
        <f>SUM($C9:Z9)</f>
        <v>145</v>
      </c>
      <c r="AA65" s="97">
        <f>SUM($C9:AA9)</f>
        <v>145</v>
      </c>
      <c r="AB65" s="97">
        <f>SUM($C9:AB9)</f>
        <v>146</v>
      </c>
      <c r="AC65" s="97">
        <f>SUM($C9:AC9)</f>
        <v>146</v>
      </c>
      <c r="AD65" s="97">
        <f>SUM($C9:AD9)</f>
        <v>147</v>
      </c>
      <c r="AE65" s="99"/>
      <c r="AF65" s="99"/>
      <c r="AG65" s="99"/>
      <c r="AH65" s="99"/>
      <c r="AI65" s="99"/>
      <c r="AJ65" s="99"/>
      <c r="AK65" s="99"/>
      <c r="AL65" s="99"/>
      <c r="AM65" s="99"/>
      <c r="AN65" s="99"/>
      <c r="AO65" s="99"/>
      <c r="AP65" s="100"/>
    </row>
    <row r="66" spans="2:42" x14ac:dyDescent="0.25">
      <c r="B66" s="78">
        <f t="shared" si="6"/>
        <v>2010</v>
      </c>
      <c r="C66" s="96">
        <f>SUM($C10:C10)</f>
        <v>22</v>
      </c>
      <c r="D66" s="97">
        <f>SUM($C10:D10)</f>
        <v>36</v>
      </c>
      <c r="E66" s="97">
        <f>SUM($C10:E10)</f>
        <v>56</v>
      </c>
      <c r="F66" s="97">
        <f>SUM($C10:F10)</f>
        <v>77</v>
      </c>
      <c r="G66" s="97">
        <f>SUM($C10:G10)</f>
        <v>96</v>
      </c>
      <c r="H66" s="97">
        <f>SUM($C10:H10)</f>
        <v>112</v>
      </c>
      <c r="I66" s="97">
        <f>SUM($C10:I10)</f>
        <v>118</v>
      </c>
      <c r="J66" s="97">
        <f>SUM($C10:J10)</f>
        <v>125</v>
      </c>
      <c r="K66" s="97">
        <f>SUM($C10:K10)</f>
        <v>137</v>
      </c>
      <c r="L66" s="97">
        <f>SUM($C10:L10)</f>
        <v>146</v>
      </c>
      <c r="M66" s="97">
        <f>SUM($C10:M10)</f>
        <v>150</v>
      </c>
      <c r="N66" s="97">
        <f>SUM($C10:N10)</f>
        <v>153</v>
      </c>
      <c r="O66" s="97">
        <f>SUM($C10:O10)</f>
        <v>154</v>
      </c>
      <c r="P66" s="97">
        <f>SUM($C10:P10)</f>
        <v>154</v>
      </c>
      <c r="Q66" s="97">
        <f>SUM($C10:Q10)</f>
        <v>158</v>
      </c>
      <c r="R66" s="97">
        <f>SUM($C10:R10)</f>
        <v>161</v>
      </c>
      <c r="S66" s="97">
        <f>SUM($C10:S10)</f>
        <v>165</v>
      </c>
      <c r="T66" s="97">
        <f>SUM($C10:T10)</f>
        <v>166</v>
      </c>
      <c r="U66" s="97">
        <f>SUM($C10:U10)</f>
        <v>167</v>
      </c>
      <c r="V66" s="97">
        <f>SUM($C10:V10)</f>
        <v>169</v>
      </c>
      <c r="W66" s="97">
        <f>SUM($C10:W10)</f>
        <v>170</v>
      </c>
      <c r="X66" s="97">
        <f>SUM($C10:X10)</f>
        <v>171</v>
      </c>
      <c r="Y66" s="97">
        <f>SUM($C10:Y10)</f>
        <v>172</v>
      </c>
      <c r="Z66" s="97">
        <f>SUM($C10:Z10)</f>
        <v>174</v>
      </c>
      <c r="AA66" s="99"/>
      <c r="AB66" s="99"/>
      <c r="AC66" s="99"/>
      <c r="AD66" s="99"/>
      <c r="AE66" s="99"/>
      <c r="AF66" s="99"/>
      <c r="AG66" s="99"/>
      <c r="AH66" s="99"/>
      <c r="AI66" s="99"/>
      <c r="AJ66" s="99"/>
      <c r="AK66" s="99"/>
      <c r="AL66" s="99"/>
      <c r="AM66" s="99"/>
      <c r="AN66" s="99"/>
      <c r="AO66" s="99"/>
      <c r="AP66" s="100"/>
    </row>
    <row r="67" spans="2:42" x14ac:dyDescent="0.25">
      <c r="B67" s="78">
        <f t="shared" si="6"/>
        <v>2011</v>
      </c>
      <c r="C67" s="96">
        <f>SUM($C11:C11)</f>
        <v>14</v>
      </c>
      <c r="D67" s="97">
        <f>SUM($C11:D11)</f>
        <v>35</v>
      </c>
      <c r="E67" s="97">
        <f>SUM($C11:E11)</f>
        <v>43</v>
      </c>
      <c r="F67" s="97">
        <f>SUM($C11:F11)</f>
        <v>59</v>
      </c>
      <c r="G67" s="97">
        <f>SUM($C11:G11)</f>
        <v>77</v>
      </c>
      <c r="H67" s="97">
        <f>SUM($C11:H11)</f>
        <v>95</v>
      </c>
      <c r="I67" s="97">
        <f>SUM($C11:I11)</f>
        <v>100</v>
      </c>
      <c r="J67" s="97">
        <f>SUM($C11:J11)</f>
        <v>109</v>
      </c>
      <c r="K67" s="97">
        <f>SUM($C11:K11)</f>
        <v>114</v>
      </c>
      <c r="L67" s="97">
        <f>SUM($C11:L11)</f>
        <v>122</v>
      </c>
      <c r="M67" s="97">
        <f>SUM($C11:M11)</f>
        <v>133</v>
      </c>
      <c r="N67" s="97">
        <f>SUM($C11:N11)</f>
        <v>135</v>
      </c>
      <c r="O67" s="97">
        <f>SUM($C11:O11)</f>
        <v>137</v>
      </c>
      <c r="P67" s="97">
        <f>SUM($C11:P11)</f>
        <v>139</v>
      </c>
      <c r="Q67" s="97">
        <f>SUM($C11:Q11)</f>
        <v>140</v>
      </c>
      <c r="R67" s="97">
        <f>SUM($C11:R11)</f>
        <v>143</v>
      </c>
      <c r="S67" s="97">
        <f>SUM($C11:S11)</f>
        <v>147</v>
      </c>
      <c r="T67" s="97">
        <f>SUM($C11:T11)</f>
        <v>149</v>
      </c>
      <c r="U67" s="97">
        <f>SUM($C11:U11)</f>
        <v>150</v>
      </c>
      <c r="V67" s="97">
        <f>SUM($C11:V11)</f>
        <v>151</v>
      </c>
      <c r="W67" s="99"/>
      <c r="X67" s="99"/>
      <c r="Y67" s="99"/>
      <c r="Z67" s="99"/>
      <c r="AA67" s="99"/>
      <c r="AB67" s="99"/>
      <c r="AC67" s="99"/>
      <c r="AD67" s="99"/>
      <c r="AE67" s="99"/>
      <c r="AF67" s="99"/>
      <c r="AG67" s="99"/>
      <c r="AH67" s="99"/>
      <c r="AI67" s="99"/>
      <c r="AJ67" s="99"/>
      <c r="AK67" s="99"/>
      <c r="AL67" s="99"/>
      <c r="AM67" s="99"/>
      <c r="AN67" s="99"/>
      <c r="AO67" s="99"/>
      <c r="AP67" s="100"/>
    </row>
    <row r="68" spans="2:42" x14ac:dyDescent="0.25">
      <c r="B68" s="78">
        <f t="shared" si="6"/>
        <v>2012</v>
      </c>
      <c r="C68" s="96">
        <f>SUM($C12:C12)</f>
        <v>13</v>
      </c>
      <c r="D68" s="97">
        <f>SUM($C12:D12)</f>
        <v>24</v>
      </c>
      <c r="E68" s="97">
        <f>SUM($C12:E12)</f>
        <v>43</v>
      </c>
      <c r="F68" s="97">
        <f>SUM($C12:F12)</f>
        <v>67</v>
      </c>
      <c r="G68" s="97">
        <f>SUM($C12:G12)</f>
        <v>81</v>
      </c>
      <c r="H68" s="97">
        <f>SUM($C12:H12)</f>
        <v>94</v>
      </c>
      <c r="I68" s="97">
        <f>SUM($C12:I12)</f>
        <v>108</v>
      </c>
      <c r="J68" s="97">
        <f>SUM($C12:J12)</f>
        <v>115</v>
      </c>
      <c r="K68" s="97">
        <f>SUM($C12:K12)</f>
        <v>122</v>
      </c>
      <c r="L68" s="97">
        <f>SUM($C12:L12)</f>
        <v>130</v>
      </c>
      <c r="M68" s="97">
        <f>SUM($C12:M12)</f>
        <v>143</v>
      </c>
      <c r="N68" s="97">
        <f>SUM($C12:N12)</f>
        <v>152</v>
      </c>
      <c r="O68" s="97">
        <f>SUM($C12:O12)</f>
        <v>158</v>
      </c>
      <c r="P68" s="97">
        <f>SUM($C12:P12)</f>
        <v>163</v>
      </c>
      <c r="Q68" s="97">
        <f>SUM($C12:Q12)</f>
        <v>166</v>
      </c>
      <c r="R68" s="97">
        <f>SUM($C12:R12)</f>
        <v>168</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100"/>
    </row>
    <row r="69" spans="2:42" x14ac:dyDescent="0.25">
      <c r="B69" s="78">
        <f t="shared" si="6"/>
        <v>2013</v>
      </c>
      <c r="C69" s="96">
        <f>SUM($C13:C13)</f>
        <v>14</v>
      </c>
      <c r="D69" s="97">
        <f>SUM($C13:D13)</f>
        <v>26</v>
      </c>
      <c r="E69" s="97">
        <f>SUM($C13:E13)</f>
        <v>38</v>
      </c>
      <c r="F69" s="97">
        <f>SUM($C13:F13)</f>
        <v>50</v>
      </c>
      <c r="G69" s="97">
        <f>SUM($C13:G13)</f>
        <v>61</v>
      </c>
      <c r="H69" s="97">
        <f>SUM($C13:H13)</f>
        <v>72</v>
      </c>
      <c r="I69" s="97">
        <f>SUM($C13:I13)</f>
        <v>81</v>
      </c>
      <c r="J69" s="97">
        <f>SUM($C13:J13)</f>
        <v>92</v>
      </c>
      <c r="K69" s="97">
        <f>SUM($C13:K13)</f>
        <v>109</v>
      </c>
      <c r="L69" s="97">
        <f>SUM($C13:L13)</f>
        <v>113</v>
      </c>
      <c r="M69" s="97">
        <f>SUM($C13:M13)</f>
        <v>116</v>
      </c>
      <c r="N69" s="97">
        <f>SUM($C13:N13)</f>
        <v>119</v>
      </c>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100"/>
    </row>
    <row r="70" spans="2:42" x14ac:dyDescent="0.25">
      <c r="B70" s="78">
        <f t="shared" si="6"/>
        <v>2014</v>
      </c>
      <c r="C70" s="96">
        <f>SUM($C14:C14)</f>
        <v>10</v>
      </c>
      <c r="D70" s="97">
        <f>SUM($C14:D14)</f>
        <v>22</v>
      </c>
      <c r="E70" s="97">
        <f>SUM($C14:E14)</f>
        <v>36</v>
      </c>
      <c r="F70" s="97">
        <f>SUM($C14:F14)</f>
        <v>52</v>
      </c>
      <c r="G70" s="97">
        <f>SUM($C14:G14)</f>
        <v>60</v>
      </c>
      <c r="H70" s="97">
        <f>SUM($C14:H14)</f>
        <v>66</v>
      </c>
      <c r="I70" s="97">
        <f>SUM($C14:I14)</f>
        <v>67</v>
      </c>
      <c r="J70" s="97">
        <f>SUM($C14:J14)</f>
        <v>71</v>
      </c>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100"/>
    </row>
    <row r="71" spans="2:42" x14ac:dyDescent="0.25">
      <c r="B71" s="79">
        <f t="shared" si="6"/>
        <v>2015</v>
      </c>
      <c r="C71" s="101">
        <f>SUM($C15:C15)</f>
        <v>11</v>
      </c>
      <c r="D71" s="102">
        <f>SUM($C15:D15)</f>
        <v>19</v>
      </c>
      <c r="E71" s="102">
        <f>SUM($C15:E15)</f>
        <v>19</v>
      </c>
      <c r="F71" s="102">
        <f>SUM($C15:F15)</f>
        <v>22</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4"/>
    </row>
    <row r="72" spans="2:42" x14ac:dyDescent="0.25"/>
    <row r="73" spans="2:42" x14ac:dyDescent="0.25"/>
    <row r="74" spans="2:42" x14ac:dyDescent="0.25">
      <c r="B74" s="83"/>
      <c r="C74" s="267" t="s">
        <v>165</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9"/>
    </row>
    <row r="75" spans="2:42" x14ac:dyDescent="0.25">
      <c r="B75" s="84" t="s">
        <v>0</v>
      </c>
      <c r="C75" s="84" t="s">
        <v>88</v>
      </c>
      <c r="D75" s="73" t="s">
        <v>89</v>
      </c>
      <c r="E75" s="73" t="s">
        <v>90</v>
      </c>
      <c r="F75" s="73" t="s">
        <v>91</v>
      </c>
      <c r="G75" s="73" t="s">
        <v>92</v>
      </c>
      <c r="H75" s="73" t="s">
        <v>93</v>
      </c>
      <c r="I75" s="73" t="s">
        <v>94</v>
      </c>
      <c r="J75" s="73" t="s">
        <v>95</v>
      </c>
      <c r="K75" s="73" t="s">
        <v>96</v>
      </c>
      <c r="L75" s="73" t="s">
        <v>97</v>
      </c>
      <c r="M75" s="73" t="s">
        <v>98</v>
      </c>
      <c r="N75" s="73" t="s">
        <v>99</v>
      </c>
      <c r="O75" s="73" t="s">
        <v>100</v>
      </c>
      <c r="P75" s="73" t="s">
        <v>101</v>
      </c>
      <c r="Q75" s="73" t="s">
        <v>102</v>
      </c>
      <c r="R75" s="73" t="s">
        <v>103</v>
      </c>
      <c r="S75" s="73" t="s">
        <v>104</v>
      </c>
      <c r="T75" s="73" t="s">
        <v>105</v>
      </c>
      <c r="U75" s="73" t="s">
        <v>106</v>
      </c>
      <c r="V75" s="73" t="s">
        <v>107</v>
      </c>
      <c r="W75" s="73" t="s">
        <v>108</v>
      </c>
      <c r="X75" s="73" t="s">
        <v>109</v>
      </c>
      <c r="Y75" s="73" t="s">
        <v>110</v>
      </c>
      <c r="Z75" s="73" t="s">
        <v>111</v>
      </c>
      <c r="AA75" s="73" t="s">
        <v>112</v>
      </c>
      <c r="AB75" s="73" t="s">
        <v>113</v>
      </c>
      <c r="AC75" s="73" t="s">
        <v>114</v>
      </c>
      <c r="AD75" s="73" t="s">
        <v>115</v>
      </c>
      <c r="AE75" s="73" t="s">
        <v>116</v>
      </c>
      <c r="AF75" s="73" t="s">
        <v>117</v>
      </c>
      <c r="AG75" s="73" t="s">
        <v>118</v>
      </c>
      <c r="AH75" s="73" t="s">
        <v>119</v>
      </c>
      <c r="AI75" s="73" t="s">
        <v>120</v>
      </c>
      <c r="AJ75" s="73" t="s">
        <v>121</v>
      </c>
      <c r="AK75" s="73" t="s">
        <v>122</v>
      </c>
      <c r="AL75" s="73" t="s">
        <v>123</v>
      </c>
      <c r="AM75" s="73" t="s">
        <v>124</v>
      </c>
      <c r="AN75" s="73" t="s">
        <v>125</v>
      </c>
      <c r="AO75" s="73" t="s">
        <v>126</v>
      </c>
      <c r="AP75" s="75" t="s">
        <v>127</v>
      </c>
    </row>
    <row r="76" spans="2:42" x14ac:dyDescent="0.25">
      <c r="B76" s="94">
        <v>2006</v>
      </c>
      <c r="C76" s="96">
        <f>SUM($C27:C27)</f>
        <v>1</v>
      </c>
      <c r="D76" s="97">
        <f>SUM($C27:D27)</f>
        <v>2</v>
      </c>
      <c r="E76" s="97">
        <f>SUM($C27:E27)</f>
        <v>4</v>
      </c>
      <c r="F76" s="97">
        <f>SUM($C27:F27)</f>
        <v>7</v>
      </c>
      <c r="G76" s="97">
        <f>SUM($C27:G27)</f>
        <v>10</v>
      </c>
      <c r="H76" s="97">
        <f>SUM($C27:H27)</f>
        <v>24</v>
      </c>
      <c r="I76" s="97">
        <f>SUM($C27:I27)</f>
        <v>33</v>
      </c>
      <c r="J76" s="97">
        <f>SUM($C27:J27)</f>
        <v>51</v>
      </c>
      <c r="K76" s="97">
        <f>SUM($C27:K27)</f>
        <v>62</v>
      </c>
      <c r="L76" s="97">
        <f>SUM($C27:L27)</f>
        <v>83</v>
      </c>
      <c r="M76" s="97">
        <f>SUM($C27:M27)</f>
        <v>105</v>
      </c>
      <c r="N76" s="97">
        <f>SUM($C27:N27)</f>
        <v>128</v>
      </c>
      <c r="O76" s="97">
        <f>SUM($C27:O27)</f>
        <v>154</v>
      </c>
      <c r="P76" s="97">
        <f>SUM($C27:P27)</f>
        <v>175</v>
      </c>
      <c r="Q76" s="97">
        <f>SUM($C27:Q27)</f>
        <v>193</v>
      </c>
      <c r="R76" s="97">
        <f>SUM($C27:R27)</f>
        <v>207</v>
      </c>
      <c r="S76" s="97">
        <f>SUM($C27:S27)</f>
        <v>214</v>
      </c>
      <c r="T76" s="97">
        <f>SUM($C27:T27)</f>
        <v>233</v>
      </c>
      <c r="U76" s="97">
        <f>SUM($C27:U27)</f>
        <v>245</v>
      </c>
      <c r="V76" s="97">
        <f>SUM($C27:V27)</f>
        <v>259</v>
      </c>
      <c r="W76" s="97">
        <f>SUM($C27:W27)</f>
        <v>264</v>
      </c>
      <c r="X76" s="97">
        <f>SUM($C27:X27)</f>
        <v>270</v>
      </c>
      <c r="Y76" s="97">
        <f>SUM($C27:Y27)</f>
        <v>272</v>
      </c>
      <c r="Z76" s="97">
        <f>SUM($C27:Z27)</f>
        <v>274</v>
      </c>
      <c r="AA76" s="97">
        <f>SUM($C27:AA27)</f>
        <v>277</v>
      </c>
      <c r="AB76" s="97">
        <f>SUM($C27:AB27)</f>
        <v>277</v>
      </c>
      <c r="AC76" s="97">
        <f>SUM($C27:AC27)</f>
        <v>280</v>
      </c>
      <c r="AD76" s="97">
        <f>SUM($C27:AD27)</f>
        <v>281</v>
      </c>
      <c r="AE76" s="97">
        <f>SUM($C27:AE27)</f>
        <v>281</v>
      </c>
      <c r="AF76" s="97">
        <f>SUM($C27:AF27)</f>
        <v>282</v>
      </c>
      <c r="AG76" s="97">
        <f>SUM($C27:AG27)</f>
        <v>284</v>
      </c>
      <c r="AH76" s="97">
        <f>SUM($C27:AH27)</f>
        <v>284</v>
      </c>
      <c r="AI76" s="97">
        <f>SUM($C27:AI27)</f>
        <v>284</v>
      </c>
      <c r="AJ76" s="97">
        <f>SUM($C27:AJ27)</f>
        <v>286</v>
      </c>
      <c r="AK76" s="97">
        <f>SUM($C27:AK27)</f>
        <v>286</v>
      </c>
      <c r="AL76" s="97">
        <f>SUM($C27:AL27)</f>
        <v>291</v>
      </c>
      <c r="AM76" s="97">
        <f>SUM($C27:AM27)</f>
        <v>292</v>
      </c>
      <c r="AN76" s="97">
        <f>SUM($C27:AN27)</f>
        <v>294</v>
      </c>
      <c r="AO76" s="97">
        <f>SUM($C27:AO27)</f>
        <v>294</v>
      </c>
      <c r="AP76" s="98">
        <f>SUM($C27:AP27)</f>
        <v>294</v>
      </c>
    </row>
    <row r="77" spans="2:42" x14ac:dyDescent="0.25">
      <c r="B77" s="78">
        <f>B76+1</f>
        <v>2007</v>
      </c>
      <c r="C77" s="96">
        <f>SUM($C28:C28)</f>
        <v>2</v>
      </c>
      <c r="D77" s="97">
        <f>SUM($C28:D28)</f>
        <v>4</v>
      </c>
      <c r="E77" s="97">
        <f>SUM($C28:E28)</f>
        <v>7</v>
      </c>
      <c r="F77" s="97">
        <f>SUM($C28:F28)</f>
        <v>9</v>
      </c>
      <c r="G77" s="97">
        <f>SUM($C28:G28)</f>
        <v>16</v>
      </c>
      <c r="H77" s="97">
        <f>SUM($C28:H28)</f>
        <v>23</v>
      </c>
      <c r="I77" s="97">
        <f>SUM($C28:I28)</f>
        <v>32</v>
      </c>
      <c r="J77" s="97">
        <f>SUM($C28:J28)</f>
        <v>44</v>
      </c>
      <c r="K77" s="97">
        <f>SUM($C28:K28)</f>
        <v>63</v>
      </c>
      <c r="L77" s="97">
        <f>SUM($C28:L28)</f>
        <v>83</v>
      </c>
      <c r="M77" s="97">
        <f>SUM($C28:M28)</f>
        <v>104</v>
      </c>
      <c r="N77" s="97">
        <f>SUM($C28:N28)</f>
        <v>117</v>
      </c>
      <c r="O77" s="97">
        <f>SUM($C28:O28)</f>
        <v>133</v>
      </c>
      <c r="P77" s="97">
        <f>SUM($C28:P28)</f>
        <v>146</v>
      </c>
      <c r="Q77" s="97">
        <f>SUM($C28:Q28)</f>
        <v>155</v>
      </c>
      <c r="R77" s="97">
        <f>SUM($C28:R28)</f>
        <v>160</v>
      </c>
      <c r="S77" s="97">
        <f>SUM($C28:S28)</f>
        <v>169</v>
      </c>
      <c r="T77" s="97">
        <f>SUM($C28:T28)</f>
        <v>179</v>
      </c>
      <c r="U77" s="97">
        <f>SUM($C28:U28)</f>
        <v>190</v>
      </c>
      <c r="V77" s="97">
        <f>SUM($C28:V28)</f>
        <v>196</v>
      </c>
      <c r="W77" s="97">
        <f>SUM($C28:W28)</f>
        <v>199</v>
      </c>
      <c r="X77" s="97">
        <f>SUM($C28:X28)</f>
        <v>200</v>
      </c>
      <c r="Y77" s="97">
        <f>SUM($C28:Y28)</f>
        <v>205</v>
      </c>
      <c r="Z77" s="97">
        <f>SUM($C28:Z28)</f>
        <v>210</v>
      </c>
      <c r="AA77" s="97">
        <f>SUM($C28:AA28)</f>
        <v>210</v>
      </c>
      <c r="AB77" s="97">
        <f>SUM($C28:AB28)</f>
        <v>211</v>
      </c>
      <c r="AC77" s="97">
        <f>SUM($C28:AC28)</f>
        <v>212</v>
      </c>
      <c r="AD77" s="97">
        <f>SUM($C28:AD28)</f>
        <v>212</v>
      </c>
      <c r="AE77" s="97">
        <f>SUM($C28:AE28)</f>
        <v>213</v>
      </c>
      <c r="AF77" s="97">
        <f>SUM($C28:AF28)</f>
        <v>215</v>
      </c>
      <c r="AG77" s="97">
        <f>SUM($C28:AG28)</f>
        <v>216</v>
      </c>
      <c r="AH77" s="97">
        <f>SUM($C28:AH28)</f>
        <v>216</v>
      </c>
      <c r="AI77" s="97">
        <f>SUM($C28:AI28)</f>
        <v>217</v>
      </c>
      <c r="AJ77" s="97">
        <f>SUM($C28:AJ28)</f>
        <v>220</v>
      </c>
      <c r="AK77" s="97">
        <f>SUM($C28:AK28)</f>
        <v>220</v>
      </c>
      <c r="AL77" s="97">
        <f>SUM($C28:AL28)</f>
        <v>220</v>
      </c>
      <c r="AM77" s="99"/>
      <c r="AN77" s="99"/>
      <c r="AO77" s="99"/>
      <c r="AP77" s="100"/>
    </row>
    <row r="78" spans="2:42" x14ac:dyDescent="0.25">
      <c r="B78" s="78">
        <f t="shared" ref="B78:B85" si="7">B77+1</f>
        <v>2008</v>
      </c>
      <c r="C78" s="96">
        <f>SUM($C29:C29)</f>
        <v>0</v>
      </c>
      <c r="D78" s="97">
        <f>SUM($C29:D29)</f>
        <v>1</v>
      </c>
      <c r="E78" s="97">
        <f>SUM($C29:E29)</f>
        <v>4</v>
      </c>
      <c r="F78" s="97">
        <f>SUM($C29:F29)</f>
        <v>10</v>
      </c>
      <c r="G78" s="97">
        <f>SUM($C29:G29)</f>
        <v>16</v>
      </c>
      <c r="H78" s="97">
        <f>SUM($C29:H29)</f>
        <v>32</v>
      </c>
      <c r="I78" s="97">
        <f>SUM($C29:I29)</f>
        <v>49</v>
      </c>
      <c r="J78" s="97">
        <f>SUM($C29:J29)</f>
        <v>78</v>
      </c>
      <c r="K78" s="97">
        <f>SUM($C29:K29)</f>
        <v>94</v>
      </c>
      <c r="L78" s="97">
        <f>SUM($C29:L29)</f>
        <v>108</v>
      </c>
      <c r="M78" s="97">
        <f>SUM($C29:M29)</f>
        <v>126</v>
      </c>
      <c r="N78" s="97">
        <f>SUM($C29:N29)</f>
        <v>141</v>
      </c>
      <c r="O78" s="97">
        <f>SUM($C29:O29)</f>
        <v>152</v>
      </c>
      <c r="P78" s="97">
        <f>SUM($C29:P29)</f>
        <v>163</v>
      </c>
      <c r="Q78" s="97">
        <f>SUM($C29:Q29)</f>
        <v>174</v>
      </c>
      <c r="R78" s="97">
        <f>SUM($C29:R29)</f>
        <v>186</v>
      </c>
      <c r="S78" s="97">
        <f>SUM($C29:S29)</f>
        <v>194</v>
      </c>
      <c r="T78" s="97">
        <f>SUM($C29:T29)</f>
        <v>198</v>
      </c>
      <c r="U78" s="97">
        <f>SUM($C29:U29)</f>
        <v>208</v>
      </c>
      <c r="V78" s="97">
        <f>SUM($C29:V29)</f>
        <v>209</v>
      </c>
      <c r="W78" s="97">
        <f>SUM($C29:W29)</f>
        <v>214</v>
      </c>
      <c r="X78" s="97">
        <f>SUM($C29:X29)</f>
        <v>217</v>
      </c>
      <c r="Y78" s="97">
        <f>SUM($C29:Y29)</f>
        <v>219</v>
      </c>
      <c r="Z78" s="97">
        <f>SUM($C29:Z29)</f>
        <v>225</v>
      </c>
      <c r="AA78" s="97">
        <f>SUM($C29:AA29)</f>
        <v>230</v>
      </c>
      <c r="AB78" s="97">
        <f>SUM($C29:AB29)</f>
        <v>232</v>
      </c>
      <c r="AC78" s="97">
        <f>SUM($C29:AC29)</f>
        <v>232</v>
      </c>
      <c r="AD78" s="97">
        <f>SUM($C29:AD29)</f>
        <v>232</v>
      </c>
      <c r="AE78" s="97">
        <f>SUM($C29:AE29)</f>
        <v>232</v>
      </c>
      <c r="AF78" s="97">
        <f>SUM($C29:AF29)</f>
        <v>234</v>
      </c>
      <c r="AG78" s="97">
        <f>SUM($C29:AG29)</f>
        <v>235</v>
      </c>
      <c r="AH78" s="97">
        <f>SUM($C29:AH29)</f>
        <v>236</v>
      </c>
      <c r="AI78" s="99"/>
      <c r="AJ78" s="99"/>
      <c r="AK78" s="99"/>
      <c r="AL78" s="99"/>
      <c r="AM78" s="99"/>
      <c r="AN78" s="99"/>
      <c r="AO78" s="99"/>
      <c r="AP78" s="100"/>
    </row>
    <row r="79" spans="2:42" x14ac:dyDescent="0.25">
      <c r="B79" s="78">
        <f t="shared" si="7"/>
        <v>2009</v>
      </c>
      <c r="C79" s="96">
        <f>SUM($C30:C30)</f>
        <v>2</v>
      </c>
      <c r="D79" s="97">
        <f>SUM($C30:D30)</f>
        <v>5</v>
      </c>
      <c r="E79" s="97">
        <f>SUM($C30:E30)</f>
        <v>9</v>
      </c>
      <c r="F79" s="97">
        <f>SUM($C30:F30)</f>
        <v>18</v>
      </c>
      <c r="G79" s="97">
        <f>SUM($C30:G30)</f>
        <v>31</v>
      </c>
      <c r="H79" s="97">
        <f>SUM($C30:H30)</f>
        <v>54</v>
      </c>
      <c r="I79" s="97">
        <f>SUM($C30:I30)</f>
        <v>70</v>
      </c>
      <c r="J79" s="97">
        <f>SUM($C30:J30)</f>
        <v>83</v>
      </c>
      <c r="K79" s="97">
        <f>SUM($C30:K30)</f>
        <v>92</v>
      </c>
      <c r="L79" s="97">
        <f>SUM($C30:L30)</f>
        <v>118</v>
      </c>
      <c r="M79" s="97">
        <f>SUM($C30:M30)</f>
        <v>136</v>
      </c>
      <c r="N79" s="97">
        <f>SUM($C30:N30)</f>
        <v>154</v>
      </c>
      <c r="O79" s="97">
        <f>SUM($C30:O30)</f>
        <v>168</v>
      </c>
      <c r="P79" s="97">
        <f>SUM($C30:P30)</f>
        <v>177</v>
      </c>
      <c r="Q79" s="97">
        <f>SUM($C30:Q30)</f>
        <v>191</v>
      </c>
      <c r="R79" s="97">
        <f>SUM($C30:R30)</f>
        <v>204</v>
      </c>
      <c r="S79" s="97">
        <f>SUM($C30:S30)</f>
        <v>211</v>
      </c>
      <c r="T79" s="97">
        <f>SUM($C30:T30)</f>
        <v>224</v>
      </c>
      <c r="U79" s="97">
        <f>SUM($C30:U30)</f>
        <v>227</v>
      </c>
      <c r="V79" s="97">
        <f>SUM($C30:V30)</f>
        <v>230</v>
      </c>
      <c r="W79" s="97">
        <f>SUM($C30:W30)</f>
        <v>235</v>
      </c>
      <c r="X79" s="97">
        <f>SUM($C30:X30)</f>
        <v>239</v>
      </c>
      <c r="Y79" s="97">
        <f>SUM($C30:Y30)</f>
        <v>240</v>
      </c>
      <c r="Z79" s="97">
        <f>SUM($C30:Z30)</f>
        <v>244</v>
      </c>
      <c r="AA79" s="97">
        <f>SUM($C30:AA30)</f>
        <v>247</v>
      </c>
      <c r="AB79" s="97">
        <f>SUM($C30:AB30)</f>
        <v>247</v>
      </c>
      <c r="AC79" s="97">
        <f>SUM($C30:AC30)</f>
        <v>247</v>
      </c>
      <c r="AD79" s="97">
        <f>SUM($C30:AD30)</f>
        <v>249</v>
      </c>
      <c r="AE79" s="99"/>
      <c r="AF79" s="99"/>
      <c r="AG79" s="99"/>
      <c r="AH79" s="99"/>
      <c r="AI79" s="99"/>
      <c r="AJ79" s="99"/>
      <c r="AK79" s="99"/>
      <c r="AL79" s="99"/>
      <c r="AM79" s="99"/>
      <c r="AN79" s="99"/>
      <c r="AO79" s="99"/>
      <c r="AP79" s="100"/>
    </row>
    <row r="80" spans="2:42" x14ac:dyDescent="0.25">
      <c r="B80" s="78">
        <f t="shared" si="7"/>
        <v>2010</v>
      </c>
      <c r="C80" s="96">
        <f>SUM($C31:C31)</f>
        <v>1</v>
      </c>
      <c r="D80" s="97">
        <f>SUM($C31:D31)</f>
        <v>2</v>
      </c>
      <c r="E80" s="97">
        <f>SUM($C31:E31)</f>
        <v>4</v>
      </c>
      <c r="F80" s="97">
        <f>SUM($C31:F31)</f>
        <v>8</v>
      </c>
      <c r="G80" s="97">
        <f>SUM($C31:G31)</f>
        <v>22</v>
      </c>
      <c r="H80" s="97">
        <f>SUM($C31:H31)</f>
        <v>32</v>
      </c>
      <c r="I80" s="97">
        <f>SUM($C31:I31)</f>
        <v>38</v>
      </c>
      <c r="J80" s="97">
        <f>SUM($C31:J31)</f>
        <v>55</v>
      </c>
      <c r="K80" s="97">
        <f>SUM($C31:K31)</f>
        <v>71</v>
      </c>
      <c r="L80" s="97">
        <f>SUM($C31:L31)</f>
        <v>83</v>
      </c>
      <c r="M80" s="97">
        <f>SUM($C31:M31)</f>
        <v>99</v>
      </c>
      <c r="N80" s="97">
        <f>SUM($C31:N31)</f>
        <v>116</v>
      </c>
      <c r="O80" s="97">
        <f>SUM($C31:O31)</f>
        <v>133</v>
      </c>
      <c r="P80" s="97">
        <f>SUM($C31:P31)</f>
        <v>150</v>
      </c>
      <c r="Q80" s="97">
        <f>SUM($C31:Q31)</f>
        <v>164</v>
      </c>
      <c r="R80" s="97">
        <f>SUM($C31:R31)</f>
        <v>177</v>
      </c>
      <c r="S80" s="97">
        <f>SUM($C31:S31)</f>
        <v>183</v>
      </c>
      <c r="T80" s="97">
        <f>SUM($C31:T31)</f>
        <v>189</v>
      </c>
      <c r="U80" s="97">
        <f>SUM($C31:U31)</f>
        <v>196</v>
      </c>
      <c r="V80" s="97">
        <f>SUM($C31:V31)</f>
        <v>200</v>
      </c>
      <c r="W80" s="97">
        <f>SUM($C31:W31)</f>
        <v>208</v>
      </c>
      <c r="X80" s="97">
        <f>SUM($C31:X31)</f>
        <v>214</v>
      </c>
      <c r="Y80" s="97">
        <f>SUM($C31:Y31)</f>
        <v>217</v>
      </c>
      <c r="Z80" s="97">
        <f>SUM($C31:Z31)</f>
        <v>219</v>
      </c>
      <c r="AA80" s="99"/>
      <c r="AB80" s="99"/>
      <c r="AC80" s="99"/>
      <c r="AD80" s="99"/>
      <c r="AE80" s="99"/>
      <c r="AF80" s="99"/>
      <c r="AG80" s="99"/>
      <c r="AH80" s="99"/>
      <c r="AI80" s="99"/>
      <c r="AJ80" s="99"/>
      <c r="AK80" s="99"/>
      <c r="AL80" s="99"/>
      <c r="AM80" s="99"/>
      <c r="AN80" s="99"/>
      <c r="AO80" s="99"/>
      <c r="AP80" s="100"/>
    </row>
    <row r="81" spans="2:42" x14ac:dyDescent="0.25">
      <c r="B81" s="78">
        <f t="shared" si="7"/>
        <v>2011</v>
      </c>
      <c r="C81" s="96">
        <f>SUM($C32:C32)</f>
        <v>0</v>
      </c>
      <c r="D81" s="97">
        <f>SUM($C32:D32)</f>
        <v>2</v>
      </c>
      <c r="E81" s="97">
        <f>SUM($C32:E32)</f>
        <v>6</v>
      </c>
      <c r="F81" s="97">
        <f>SUM($C32:F32)</f>
        <v>8</v>
      </c>
      <c r="G81" s="97">
        <f>SUM($C32:G32)</f>
        <v>16</v>
      </c>
      <c r="H81" s="97">
        <f>SUM($C32:H32)</f>
        <v>33</v>
      </c>
      <c r="I81" s="97">
        <f>SUM($C32:I32)</f>
        <v>52</v>
      </c>
      <c r="J81" s="97">
        <f>SUM($C32:J32)</f>
        <v>67</v>
      </c>
      <c r="K81" s="97">
        <f>SUM($C32:K32)</f>
        <v>82</v>
      </c>
      <c r="L81" s="97">
        <f>SUM($C32:L32)</f>
        <v>99</v>
      </c>
      <c r="M81" s="97">
        <f>SUM($C32:M32)</f>
        <v>116</v>
      </c>
      <c r="N81" s="97">
        <f>SUM($C32:N32)</f>
        <v>133</v>
      </c>
      <c r="O81" s="97">
        <f>SUM($C32:O32)</f>
        <v>153</v>
      </c>
      <c r="P81" s="97">
        <f>SUM($C32:P32)</f>
        <v>165</v>
      </c>
      <c r="Q81" s="97">
        <f>SUM($C32:Q32)</f>
        <v>178</v>
      </c>
      <c r="R81" s="97">
        <f>SUM($C32:R32)</f>
        <v>199</v>
      </c>
      <c r="S81" s="97">
        <f>SUM($C32:S32)</f>
        <v>208</v>
      </c>
      <c r="T81" s="97">
        <f>SUM($C32:T32)</f>
        <v>221</v>
      </c>
      <c r="U81" s="97">
        <f>SUM($C32:U32)</f>
        <v>225</v>
      </c>
      <c r="V81" s="97">
        <f>SUM($C32:V32)</f>
        <v>226</v>
      </c>
      <c r="W81" s="99"/>
      <c r="X81" s="99"/>
      <c r="Y81" s="99"/>
      <c r="Z81" s="99"/>
      <c r="AA81" s="99"/>
      <c r="AB81" s="99"/>
      <c r="AC81" s="99"/>
      <c r="AD81" s="99"/>
      <c r="AE81" s="99"/>
      <c r="AF81" s="99"/>
      <c r="AG81" s="99"/>
      <c r="AH81" s="99"/>
      <c r="AI81" s="99"/>
      <c r="AJ81" s="99"/>
      <c r="AK81" s="99"/>
      <c r="AL81" s="99"/>
      <c r="AM81" s="99"/>
      <c r="AN81" s="99"/>
      <c r="AO81" s="99"/>
      <c r="AP81" s="100"/>
    </row>
    <row r="82" spans="2:42" x14ac:dyDescent="0.25">
      <c r="B82" s="78">
        <f t="shared" si="7"/>
        <v>2012</v>
      </c>
      <c r="C82" s="96">
        <f>SUM($C33:C33)</f>
        <v>2</v>
      </c>
      <c r="D82" s="97">
        <f>SUM($C33:D33)</f>
        <v>2</v>
      </c>
      <c r="E82" s="97">
        <f>SUM($C33:E33)</f>
        <v>4</v>
      </c>
      <c r="F82" s="97">
        <f>SUM($C33:F33)</f>
        <v>14</v>
      </c>
      <c r="G82" s="97">
        <f>SUM($C33:G33)</f>
        <v>22</v>
      </c>
      <c r="H82" s="97">
        <f>SUM($C33:H33)</f>
        <v>35</v>
      </c>
      <c r="I82" s="97">
        <f>SUM($C33:I33)</f>
        <v>54</v>
      </c>
      <c r="J82" s="97">
        <f>SUM($C33:J33)</f>
        <v>73</v>
      </c>
      <c r="K82" s="97">
        <f>SUM($C33:K33)</f>
        <v>94</v>
      </c>
      <c r="L82" s="97">
        <f>SUM($C33:L33)</f>
        <v>111</v>
      </c>
      <c r="M82" s="97">
        <f>SUM($C33:M33)</f>
        <v>138</v>
      </c>
      <c r="N82" s="97">
        <f>SUM($C33:N33)</f>
        <v>158</v>
      </c>
      <c r="O82" s="97">
        <f>SUM($C33:O33)</f>
        <v>177</v>
      </c>
      <c r="P82" s="97">
        <f>SUM($C33:P33)</f>
        <v>188</v>
      </c>
      <c r="Q82" s="97">
        <f>SUM($C33:Q33)</f>
        <v>201</v>
      </c>
      <c r="R82" s="97">
        <f>SUM($C33:R33)</f>
        <v>205</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100"/>
    </row>
    <row r="83" spans="2:42" x14ac:dyDescent="0.25">
      <c r="B83" s="78">
        <f t="shared" si="7"/>
        <v>2013</v>
      </c>
      <c r="C83" s="96">
        <f>SUM($C34:C34)</f>
        <v>2</v>
      </c>
      <c r="D83" s="97">
        <f>SUM($C34:D34)</f>
        <v>2</v>
      </c>
      <c r="E83" s="97">
        <f>SUM($C34:E34)</f>
        <v>6</v>
      </c>
      <c r="F83" s="97">
        <f>SUM($C34:F34)</f>
        <v>10</v>
      </c>
      <c r="G83" s="97">
        <f>SUM($C34:G34)</f>
        <v>21</v>
      </c>
      <c r="H83" s="97">
        <f>SUM($C34:H34)</f>
        <v>34</v>
      </c>
      <c r="I83" s="97">
        <f>SUM($C34:I34)</f>
        <v>53</v>
      </c>
      <c r="J83" s="97">
        <f>SUM($C34:J34)</f>
        <v>68</v>
      </c>
      <c r="K83" s="97">
        <f>SUM($C34:K34)</f>
        <v>87</v>
      </c>
      <c r="L83" s="97">
        <f>SUM($C34:L34)</f>
        <v>100</v>
      </c>
      <c r="M83" s="97">
        <f>SUM($C34:M34)</f>
        <v>109</v>
      </c>
      <c r="N83" s="97">
        <f>SUM($C34:N34)</f>
        <v>116</v>
      </c>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100"/>
    </row>
    <row r="84" spans="2:42" x14ac:dyDescent="0.25">
      <c r="B84" s="78">
        <f t="shared" si="7"/>
        <v>2014</v>
      </c>
      <c r="C84" s="96">
        <f>SUM($C35:C35)</f>
        <v>0</v>
      </c>
      <c r="D84" s="97">
        <f>SUM($C35:D35)</f>
        <v>0</v>
      </c>
      <c r="E84" s="97">
        <f>SUM($C35:E35)</f>
        <v>3</v>
      </c>
      <c r="F84" s="97">
        <f>SUM($C35:F35)</f>
        <v>13</v>
      </c>
      <c r="G84" s="97">
        <f>SUM($C35:G35)</f>
        <v>32</v>
      </c>
      <c r="H84" s="97">
        <f>SUM($C35:H35)</f>
        <v>40</v>
      </c>
      <c r="I84" s="97">
        <f>SUM($C35:I35)</f>
        <v>51</v>
      </c>
      <c r="J84" s="97">
        <f>SUM($C35:J35)</f>
        <v>54</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100"/>
    </row>
    <row r="85" spans="2:42" x14ac:dyDescent="0.25">
      <c r="B85" s="79">
        <f t="shared" si="7"/>
        <v>2015</v>
      </c>
      <c r="C85" s="101">
        <f>SUM($C36:C36)</f>
        <v>0</v>
      </c>
      <c r="D85" s="102">
        <f>SUM($C36:D36)</f>
        <v>1</v>
      </c>
      <c r="E85" s="102">
        <f>SUM($C36:E36)</f>
        <v>5</v>
      </c>
      <c r="F85" s="102">
        <f>SUM($C36:F36)</f>
        <v>10</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4"/>
    </row>
    <row r="86" spans="2:42" x14ac:dyDescent="0.25"/>
    <row r="87" spans="2:42" x14ac:dyDescent="0.25"/>
    <row r="88" spans="2:42" x14ac:dyDescent="0.25">
      <c r="B88" s="83"/>
      <c r="C88" s="267" t="s">
        <v>199</v>
      </c>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9"/>
    </row>
    <row r="89" spans="2:42" x14ac:dyDescent="0.25">
      <c r="B89" s="84" t="s">
        <v>0</v>
      </c>
      <c r="C89" s="84" t="s">
        <v>88</v>
      </c>
      <c r="D89" s="73" t="s">
        <v>89</v>
      </c>
      <c r="E89" s="73" t="s">
        <v>90</v>
      </c>
      <c r="F89" s="73" t="s">
        <v>91</v>
      </c>
      <c r="G89" s="73" t="s">
        <v>92</v>
      </c>
      <c r="H89" s="73" t="s">
        <v>93</v>
      </c>
      <c r="I89" s="73" t="s">
        <v>94</v>
      </c>
      <c r="J89" s="73" t="s">
        <v>95</v>
      </c>
      <c r="K89" s="73" t="s">
        <v>96</v>
      </c>
      <c r="L89" s="73" t="s">
        <v>97</v>
      </c>
      <c r="M89" s="73" t="s">
        <v>98</v>
      </c>
      <c r="N89" s="73" t="s">
        <v>99</v>
      </c>
      <c r="O89" s="73" t="s">
        <v>100</v>
      </c>
      <c r="P89" s="73" t="s">
        <v>101</v>
      </c>
      <c r="Q89" s="73" t="s">
        <v>102</v>
      </c>
      <c r="R89" s="73" t="s">
        <v>103</v>
      </c>
      <c r="S89" s="73" t="s">
        <v>104</v>
      </c>
      <c r="T89" s="73" t="s">
        <v>105</v>
      </c>
      <c r="U89" s="73" t="s">
        <v>106</v>
      </c>
      <c r="V89" s="73" t="s">
        <v>107</v>
      </c>
      <c r="W89" s="73" t="s">
        <v>108</v>
      </c>
      <c r="X89" s="73" t="s">
        <v>109</v>
      </c>
      <c r="Y89" s="73" t="s">
        <v>110</v>
      </c>
      <c r="Z89" s="73" t="s">
        <v>111</v>
      </c>
      <c r="AA89" s="73" t="s">
        <v>112</v>
      </c>
      <c r="AB89" s="73" t="s">
        <v>113</v>
      </c>
      <c r="AC89" s="73" t="s">
        <v>114</v>
      </c>
      <c r="AD89" s="73" t="s">
        <v>115</v>
      </c>
      <c r="AE89" s="73" t="s">
        <v>116</v>
      </c>
      <c r="AF89" s="73" t="s">
        <v>117</v>
      </c>
      <c r="AG89" s="73" t="s">
        <v>118</v>
      </c>
      <c r="AH89" s="73" t="s">
        <v>119</v>
      </c>
      <c r="AI89" s="73" t="s">
        <v>120</v>
      </c>
      <c r="AJ89" s="73" t="s">
        <v>121</v>
      </c>
      <c r="AK89" s="73" t="s">
        <v>122</v>
      </c>
      <c r="AL89" s="73" t="s">
        <v>123</v>
      </c>
      <c r="AM89" s="73" t="s">
        <v>124</v>
      </c>
      <c r="AN89" s="73" t="s">
        <v>125</v>
      </c>
      <c r="AO89" s="73" t="s">
        <v>126</v>
      </c>
      <c r="AP89" s="75" t="s">
        <v>127</v>
      </c>
    </row>
    <row r="90" spans="2:42" x14ac:dyDescent="0.25">
      <c r="B90" s="89">
        <v>2006</v>
      </c>
      <c r="C90" s="107">
        <f>C62/(C62+C76)</f>
        <v>0.8</v>
      </c>
      <c r="D90" s="108">
        <f t="shared" ref="D90:AP90" si="8">D62/(D62+D76)</f>
        <v>0.75</v>
      </c>
      <c r="E90" s="108">
        <f t="shared" si="8"/>
        <v>0.75</v>
      </c>
      <c r="F90" s="108">
        <f t="shared" si="8"/>
        <v>0.72</v>
      </c>
      <c r="G90" s="108">
        <f t="shared" si="8"/>
        <v>0.75</v>
      </c>
      <c r="H90" s="108">
        <f t="shared" si="8"/>
        <v>0.66666666666666663</v>
      </c>
      <c r="I90" s="108">
        <f t="shared" si="8"/>
        <v>0.67961165048543692</v>
      </c>
      <c r="J90" s="108">
        <f t="shared" si="8"/>
        <v>0.63043478260869568</v>
      </c>
      <c r="K90" s="108">
        <f t="shared" si="8"/>
        <v>0.63095238095238093</v>
      </c>
      <c r="L90" s="108">
        <f t="shared" si="8"/>
        <v>0.63755458515283847</v>
      </c>
      <c r="M90" s="108">
        <f t="shared" si="8"/>
        <v>0.60076045627376429</v>
      </c>
      <c r="N90" s="108">
        <f t="shared" si="8"/>
        <v>0.56902356902356899</v>
      </c>
      <c r="O90" s="108">
        <f t="shared" si="8"/>
        <v>0.53753753753753752</v>
      </c>
      <c r="P90" s="108">
        <f t="shared" si="8"/>
        <v>0.51388888888888884</v>
      </c>
      <c r="Q90" s="108">
        <f t="shared" si="8"/>
        <v>0.49739583333333331</v>
      </c>
      <c r="R90" s="108">
        <f t="shared" si="8"/>
        <v>0.48635235732009924</v>
      </c>
      <c r="S90" s="108">
        <f t="shared" si="8"/>
        <v>0.48803827751196172</v>
      </c>
      <c r="T90" s="108">
        <f t="shared" si="8"/>
        <v>0.47165532879818595</v>
      </c>
      <c r="U90" s="108">
        <f t="shared" si="8"/>
        <v>0.46153846153846156</v>
      </c>
      <c r="V90" s="108">
        <f t="shared" si="8"/>
        <v>0.45702306079664567</v>
      </c>
      <c r="W90" s="108">
        <f t="shared" si="8"/>
        <v>0.45228215767634855</v>
      </c>
      <c r="X90" s="108">
        <f t="shared" si="8"/>
        <v>0.44672131147540983</v>
      </c>
      <c r="Y90" s="108">
        <f t="shared" si="8"/>
        <v>0.44489795918367347</v>
      </c>
      <c r="Z90" s="108">
        <f t="shared" si="8"/>
        <v>0.44421906693711966</v>
      </c>
      <c r="AA90" s="108">
        <f t="shared" si="8"/>
        <v>0.44265593561368211</v>
      </c>
      <c r="AB90" s="108">
        <f t="shared" si="8"/>
        <v>0.44265593561368211</v>
      </c>
      <c r="AC90" s="108">
        <f t="shared" si="8"/>
        <v>0.44</v>
      </c>
      <c r="AD90" s="108">
        <f t="shared" si="8"/>
        <v>0.44023904382470119</v>
      </c>
      <c r="AE90" s="108">
        <f t="shared" si="8"/>
        <v>0.44023904382470119</v>
      </c>
      <c r="AF90" s="108">
        <f t="shared" si="8"/>
        <v>0.43936381709741551</v>
      </c>
      <c r="AG90" s="108">
        <f t="shared" si="8"/>
        <v>0.43762376237623762</v>
      </c>
      <c r="AH90" s="108">
        <f t="shared" si="8"/>
        <v>0.43762376237623762</v>
      </c>
      <c r="AI90" s="108">
        <f t="shared" si="8"/>
        <v>0.43762376237623762</v>
      </c>
      <c r="AJ90" s="108">
        <f t="shared" si="8"/>
        <v>0.4358974358974359</v>
      </c>
      <c r="AK90" s="108">
        <f t="shared" si="8"/>
        <v>0.4358974358974359</v>
      </c>
      <c r="AL90" s="108">
        <f t="shared" si="8"/>
        <v>0.431640625</v>
      </c>
      <c r="AM90" s="108">
        <f t="shared" si="8"/>
        <v>0.43079922027290446</v>
      </c>
      <c r="AN90" s="108">
        <f t="shared" si="8"/>
        <v>0.42801556420233461</v>
      </c>
      <c r="AO90" s="108">
        <f t="shared" si="8"/>
        <v>0.42801556420233461</v>
      </c>
      <c r="AP90" s="109">
        <f t="shared" si="8"/>
        <v>0.42912621359223302</v>
      </c>
    </row>
    <row r="91" spans="2:42" x14ac:dyDescent="0.25">
      <c r="B91" s="90">
        <v>2007</v>
      </c>
      <c r="C91" s="107">
        <f t="shared" ref="C91:AL99" si="9">C63/(C63+C77)</f>
        <v>0.75</v>
      </c>
      <c r="D91" s="108">
        <f t="shared" si="9"/>
        <v>0.7142857142857143</v>
      </c>
      <c r="E91" s="108">
        <f t="shared" si="9"/>
        <v>0.73076923076923073</v>
      </c>
      <c r="F91" s="108">
        <f t="shared" si="9"/>
        <v>0.76315789473684215</v>
      </c>
      <c r="G91" s="108">
        <f t="shared" si="9"/>
        <v>0.72881355932203384</v>
      </c>
      <c r="H91" s="108">
        <f t="shared" si="9"/>
        <v>0.7415730337078652</v>
      </c>
      <c r="I91" s="108">
        <f t="shared" si="9"/>
        <v>0.71171171171171166</v>
      </c>
      <c r="J91" s="108">
        <f t="shared" si="9"/>
        <v>0.6811594202898551</v>
      </c>
      <c r="K91" s="108">
        <f t="shared" si="9"/>
        <v>0.625</v>
      </c>
      <c r="L91" s="108">
        <f t="shared" si="9"/>
        <v>0.57868020304568524</v>
      </c>
      <c r="M91" s="108">
        <f t="shared" si="9"/>
        <v>0.53153153153153154</v>
      </c>
      <c r="N91" s="108">
        <f t="shared" si="9"/>
        <v>0.51452282157676343</v>
      </c>
      <c r="O91" s="108">
        <f t="shared" si="9"/>
        <v>0.48449612403100772</v>
      </c>
      <c r="P91" s="108">
        <f t="shared" si="9"/>
        <v>0.46323529411764708</v>
      </c>
      <c r="Q91" s="108">
        <f t="shared" si="9"/>
        <v>0.45614035087719296</v>
      </c>
      <c r="R91" s="108">
        <f t="shared" si="9"/>
        <v>0.44827586206896552</v>
      </c>
      <c r="S91" s="108">
        <f t="shared" si="9"/>
        <v>0.43853820598006643</v>
      </c>
      <c r="T91" s="108">
        <f t="shared" si="9"/>
        <v>0.42993630573248409</v>
      </c>
      <c r="U91" s="108">
        <f t="shared" si="9"/>
        <v>0.41717791411042943</v>
      </c>
      <c r="V91" s="108">
        <f t="shared" si="9"/>
        <v>0.40963855421686746</v>
      </c>
      <c r="W91" s="108">
        <f t="shared" si="9"/>
        <v>0.40597014925373132</v>
      </c>
      <c r="X91" s="108">
        <f t="shared" si="9"/>
        <v>0.40652818991097922</v>
      </c>
      <c r="Y91" s="108">
        <f t="shared" si="9"/>
        <v>0.40406976744186046</v>
      </c>
      <c r="Z91" s="108">
        <f t="shared" si="9"/>
        <v>0.4</v>
      </c>
      <c r="AA91" s="108">
        <f t="shared" si="9"/>
        <v>0.4</v>
      </c>
      <c r="AB91" s="108">
        <f t="shared" si="9"/>
        <v>0.39714285714285713</v>
      </c>
      <c r="AC91" s="108">
        <f t="shared" si="9"/>
        <v>0.39601139601139601</v>
      </c>
      <c r="AD91" s="108">
        <f t="shared" si="9"/>
        <v>0.39601139601139601</v>
      </c>
      <c r="AE91" s="108">
        <f t="shared" si="9"/>
        <v>0.39660056657223797</v>
      </c>
      <c r="AF91" s="108">
        <f t="shared" si="9"/>
        <v>0.3960674157303371</v>
      </c>
      <c r="AG91" s="108">
        <f t="shared" si="9"/>
        <v>0.3949579831932773</v>
      </c>
      <c r="AH91" s="108">
        <f t="shared" si="9"/>
        <v>0.3949579831932773</v>
      </c>
      <c r="AI91" s="108">
        <f t="shared" si="9"/>
        <v>0.39385474860335196</v>
      </c>
      <c r="AJ91" s="108">
        <f t="shared" si="9"/>
        <v>0.39058171745152354</v>
      </c>
      <c r="AK91" s="108">
        <f t="shared" si="9"/>
        <v>0.39058171745152354</v>
      </c>
      <c r="AL91" s="108">
        <f t="shared" si="9"/>
        <v>0.39058171745152354</v>
      </c>
      <c r="AM91" s="110"/>
      <c r="AN91" s="110"/>
      <c r="AO91" s="110"/>
      <c r="AP91" s="111"/>
    </row>
    <row r="92" spans="2:42" x14ac:dyDescent="0.25">
      <c r="B92" s="90">
        <v>2008</v>
      </c>
      <c r="C92" s="107">
        <f t="shared" si="9"/>
        <v>1</v>
      </c>
      <c r="D92" s="108">
        <f t="shared" si="9"/>
        <v>0.95833333333333337</v>
      </c>
      <c r="E92" s="108">
        <f t="shared" si="9"/>
        <v>0.91666666666666663</v>
      </c>
      <c r="F92" s="108">
        <f t="shared" si="9"/>
        <v>0.86842105263157898</v>
      </c>
      <c r="G92" s="108">
        <f t="shared" si="9"/>
        <v>0.84</v>
      </c>
      <c r="H92" s="108">
        <f t="shared" si="9"/>
        <v>0.74603174603174605</v>
      </c>
      <c r="I92" s="108">
        <f t="shared" si="9"/>
        <v>0.6858974358974359</v>
      </c>
      <c r="J92" s="108">
        <f t="shared" si="9"/>
        <v>0.60804020100502509</v>
      </c>
      <c r="K92" s="108">
        <f t="shared" si="9"/>
        <v>0.58951965065502188</v>
      </c>
      <c r="L92" s="108">
        <f t="shared" si="9"/>
        <v>0.56451612903225812</v>
      </c>
      <c r="M92" s="108">
        <f t="shared" si="9"/>
        <v>0.53676470588235292</v>
      </c>
      <c r="N92" s="108">
        <f t="shared" si="9"/>
        <v>0.52203389830508473</v>
      </c>
      <c r="O92" s="108">
        <f t="shared" si="9"/>
        <v>0.50649350649350644</v>
      </c>
      <c r="P92" s="108">
        <f t="shared" si="9"/>
        <v>0.49221183800623053</v>
      </c>
      <c r="Q92" s="108">
        <f t="shared" si="9"/>
        <v>0.48059701492537316</v>
      </c>
      <c r="R92" s="108">
        <f t="shared" si="9"/>
        <v>0.46857142857142858</v>
      </c>
      <c r="S92" s="108">
        <f t="shared" si="9"/>
        <v>0.46703296703296704</v>
      </c>
      <c r="T92" s="108">
        <f t="shared" si="9"/>
        <v>0.46195652173913043</v>
      </c>
      <c r="U92" s="108">
        <f t="shared" si="9"/>
        <v>0.45406824146981628</v>
      </c>
      <c r="V92" s="108">
        <f t="shared" si="9"/>
        <v>0.45287958115183247</v>
      </c>
      <c r="W92" s="108">
        <f t="shared" si="9"/>
        <v>0.44702842377260982</v>
      </c>
      <c r="X92" s="108">
        <f t="shared" si="9"/>
        <v>0.44215938303341901</v>
      </c>
      <c r="Y92" s="108">
        <f t="shared" si="9"/>
        <v>0.44274809160305345</v>
      </c>
      <c r="Z92" s="108">
        <f t="shared" si="9"/>
        <v>0.43609022556390975</v>
      </c>
      <c r="AA92" s="108">
        <f t="shared" si="9"/>
        <v>0.43069306930693069</v>
      </c>
      <c r="AB92" s="108">
        <f t="shared" si="9"/>
        <v>0.42857142857142855</v>
      </c>
      <c r="AC92" s="108">
        <f t="shared" si="9"/>
        <v>0.42857142857142855</v>
      </c>
      <c r="AD92" s="108">
        <f t="shared" si="9"/>
        <v>0.42857142857142855</v>
      </c>
      <c r="AE92" s="108">
        <f t="shared" si="9"/>
        <v>0.42857142857142855</v>
      </c>
      <c r="AF92" s="108">
        <f t="shared" si="9"/>
        <v>0.4264705882352941</v>
      </c>
      <c r="AG92" s="108">
        <f t="shared" si="9"/>
        <v>0.42542787286063571</v>
      </c>
      <c r="AH92" s="108">
        <f t="shared" si="9"/>
        <v>0.42439024390243901</v>
      </c>
      <c r="AI92" s="110"/>
      <c r="AJ92" s="110"/>
      <c r="AK92" s="110"/>
      <c r="AL92" s="110"/>
      <c r="AM92" s="110"/>
      <c r="AN92" s="110"/>
      <c r="AO92" s="110"/>
      <c r="AP92" s="111"/>
    </row>
    <row r="93" spans="2:42" x14ac:dyDescent="0.25">
      <c r="B93" s="90">
        <v>2009</v>
      </c>
      <c r="C93" s="107">
        <f t="shared" si="9"/>
        <v>0.84615384615384615</v>
      </c>
      <c r="D93" s="108">
        <f t="shared" si="9"/>
        <v>0.82758620689655171</v>
      </c>
      <c r="E93" s="108">
        <f t="shared" si="9"/>
        <v>0.80851063829787229</v>
      </c>
      <c r="F93" s="108">
        <f t="shared" si="9"/>
        <v>0.76315789473684215</v>
      </c>
      <c r="G93" s="108">
        <f t="shared" si="9"/>
        <v>0.70192307692307687</v>
      </c>
      <c r="H93" s="108">
        <f t="shared" si="9"/>
        <v>0.6029411764705882</v>
      </c>
      <c r="I93" s="108">
        <f t="shared" si="9"/>
        <v>0.57317073170731703</v>
      </c>
      <c r="J93" s="108">
        <f t="shared" si="9"/>
        <v>0.54891304347826086</v>
      </c>
      <c r="K93" s="108">
        <f t="shared" si="9"/>
        <v>0.53535353535353536</v>
      </c>
      <c r="L93" s="108">
        <f t="shared" si="9"/>
        <v>0.47787610619469029</v>
      </c>
      <c r="M93" s="108">
        <f t="shared" si="9"/>
        <v>0.45816733067729082</v>
      </c>
      <c r="N93" s="108">
        <f t="shared" si="9"/>
        <v>0.43382352941176472</v>
      </c>
      <c r="O93" s="108">
        <f t="shared" si="9"/>
        <v>0.42465753424657532</v>
      </c>
      <c r="P93" s="108">
        <f t="shared" si="9"/>
        <v>0.42156862745098039</v>
      </c>
      <c r="Q93" s="108">
        <f t="shared" si="9"/>
        <v>0.41049382716049382</v>
      </c>
      <c r="R93" s="108">
        <f t="shared" si="9"/>
        <v>0.39823008849557523</v>
      </c>
      <c r="S93" s="108">
        <f t="shared" si="9"/>
        <v>0.39886039886039887</v>
      </c>
      <c r="T93" s="108">
        <f t="shared" si="9"/>
        <v>0.38630136986301372</v>
      </c>
      <c r="U93" s="108">
        <f t="shared" si="9"/>
        <v>0.38648648648648648</v>
      </c>
      <c r="V93" s="108">
        <f t="shared" si="9"/>
        <v>0.38502673796791442</v>
      </c>
      <c r="W93" s="108">
        <f t="shared" si="9"/>
        <v>0.37994722955145116</v>
      </c>
      <c r="X93" s="108">
        <f t="shared" si="9"/>
        <v>0.37760416666666669</v>
      </c>
      <c r="Y93" s="108">
        <f t="shared" si="9"/>
        <v>0.37662337662337664</v>
      </c>
      <c r="Z93" s="108">
        <f t="shared" si="9"/>
        <v>0.37275064267352187</v>
      </c>
      <c r="AA93" s="108">
        <f t="shared" si="9"/>
        <v>0.36989795918367346</v>
      </c>
      <c r="AB93" s="108">
        <f t="shared" si="9"/>
        <v>0.37150127226463103</v>
      </c>
      <c r="AC93" s="108">
        <f t="shared" si="9"/>
        <v>0.37150127226463103</v>
      </c>
      <c r="AD93" s="108">
        <f t="shared" si="9"/>
        <v>0.37121212121212122</v>
      </c>
      <c r="AE93" s="110"/>
      <c r="AF93" s="110"/>
      <c r="AG93" s="110"/>
      <c r="AH93" s="110"/>
      <c r="AI93" s="110"/>
      <c r="AJ93" s="110"/>
      <c r="AK93" s="110"/>
      <c r="AL93" s="110"/>
      <c r="AM93" s="110"/>
      <c r="AN93" s="110"/>
      <c r="AO93" s="110"/>
      <c r="AP93" s="111"/>
    </row>
    <row r="94" spans="2:42" x14ac:dyDescent="0.25">
      <c r="B94" s="90">
        <v>2010</v>
      </c>
      <c r="C94" s="107">
        <f t="shared" si="9"/>
        <v>0.95652173913043481</v>
      </c>
      <c r="D94" s="108">
        <f t="shared" si="9"/>
        <v>0.94736842105263153</v>
      </c>
      <c r="E94" s="108">
        <f t="shared" si="9"/>
        <v>0.93333333333333335</v>
      </c>
      <c r="F94" s="108">
        <f t="shared" si="9"/>
        <v>0.90588235294117647</v>
      </c>
      <c r="G94" s="108">
        <f t="shared" si="9"/>
        <v>0.81355932203389836</v>
      </c>
      <c r="H94" s="108">
        <f t="shared" si="9"/>
        <v>0.77777777777777779</v>
      </c>
      <c r="I94" s="108">
        <f t="shared" si="9"/>
        <v>0.75641025641025639</v>
      </c>
      <c r="J94" s="108">
        <f t="shared" si="9"/>
        <v>0.69444444444444442</v>
      </c>
      <c r="K94" s="108">
        <f t="shared" si="9"/>
        <v>0.65865384615384615</v>
      </c>
      <c r="L94" s="108">
        <f t="shared" si="9"/>
        <v>0.63755458515283847</v>
      </c>
      <c r="M94" s="108">
        <f t="shared" si="9"/>
        <v>0.60240963855421692</v>
      </c>
      <c r="N94" s="108">
        <f t="shared" si="9"/>
        <v>0.56877323420074355</v>
      </c>
      <c r="O94" s="108">
        <f t="shared" si="9"/>
        <v>0.53658536585365857</v>
      </c>
      <c r="P94" s="108">
        <f t="shared" si="9"/>
        <v>0.50657894736842102</v>
      </c>
      <c r="Q94" s="108">
        <f t="shared" si="9"/>
        <v>0.49068322981366458</v>
      </c>
      <c r="R94" s="108">
        <f t="shared" si="9"/>
        <v>0.47633136094674555</v>
      </c>
      <c r="S94" s="108">
        <f t="shared" si="9"/>
        <v>0.47413793103448276</v>
      </c>
      <c r="T94" s="108">
        <f t="shared" si="9"/>
        <v>0.46760563380281689</v>
      </c>
      <c r="U94" s="108">
        <f t="shared" si="9"/>
        <v>0.46005509641873277</v>
      </c>
      <c r="V94" s="108">
        <f t="shared" si="9"/>
        <v>0.45799457994579945</v>
      </c>
      <c r="W94" s="108">
        <f t="shared" si="9"/>
        <v>0.44973544973544971</v>
      </c>
      <c r="X94" s="108">
        <f t="shared" si="9"/>
        <v>0.44415584415584414</v>
      </c>
      <c r="Y94" s="108">
        <f t="shared" si="9"/>
        <v>0.44215938303341901</v>
      </c>
      <c r="Z94" s="108">
        <f t="shared" si="9"/>
        <v>0.44274809160305345</v>
      </c>
      <c r="AA94" s="110"/>
      <c r="AB94" s="110"/>
      <c r="AC94" s="110"/>
      <c r="AD94" s="110"/>
      <c r="AE94" s="110"/>
      <c r="AF94" s="110"/>
      <c r="AG94" s="110"/>
      <c r="AH94" s="110"/>
      <c r="AI94" s="110"/>
      <c r="AJ94" s="110"/>
      <c r="AK94" s="110"/>
      <c r="AL94" s="110"/>
      <c r="AM94" s="110"/>
      <c r="AN94" s="110"/>
      <c r="AO94" s="110"/>
      <c r="AP94" s="111"/>
    </row>
    <row r="95" spans="2:42" x14ac:dyDescent="0.25">
      <c r="B95" s="90">
        <v>2011</v>
      </c>
      <c r="C95" s="107">
        <f t="shared" si="9"/>
        <v>1</v>
      </c>
      <c r="D95" s="108">
        <f t="shared" si="9"/>
        <v>0.94594594594594594</v>
      </c>
      <c r="E95" s="108">
        <f t="shared" si="9"/>
        <v>0.87755102040816324</v>
      </c>
      <c r="F95" s="108">
        <f t="shared" si="9"/>
        <v>0.88059701492537312</v>
      </c>
      <c r="G95" s="108">
        <f t="shared" si="9"/>
        <v>0.82795698924731187</v>
      </c>
      <c r="H95" s="108">
        <f t="shared" si="9"/>
        <v>0.7421875</v>
      </c>
      <c r="I95" s="108">
        <f t="shared" si="9"/>
        <v>0.65789473684210531</v>
      </c>
      <c r="J95" s="108">
        <f t="shared" si="9"/>
        <v>0.61931818181818177</v>
      </c>
      <c r="K95" s="108">
        <f t="shared" si="9"/>
        <v>0.58163265306122447</v>
      </c>
      <c r="L95" s="108">
        <f t="shared" si="9"/>
        <v>0.55203619909502266</v>
      </c>
      <c r="M95" s="108">
        <f t="shared" si="9"/>
        <v>0.53413654618473894</v>
      </c>
      <c r="N95" s="108">
        <f t="shared" si="9"/>
        <v>0.50373134328358204</v>
      </c>
      <c r="O95" s="108">
        <f t="shared" si="9"/>
        <v>0.47241379310344828</v>
      </c>
      <c r="P95" s="108">
        <f t="shared" si="9"/>
        <v>0.45723684210526316</v>
      </c>
      <c r="Q95" s="108">
        <f t="shared" si="9"/>
        <v>0.44025157232704404</v>
      </c>
      <c r="R95" s="108">
        <f t="shared" si="9"/>
        <v>0.41812865497076024</v>
      </c>
      <c r="S95" s="108">
        <f t="shared" si="9"/>
        <v>0.41408450704225352</v>
      </c>
      <c r="T95" s="108">
        <f t="shared" si="9"/>
        <v>0.4027027027027027</v>
      </c>
      <c r="U95" s="108">
        <f t="shared" si="9"/>
        <v>0.4</v>
      </c>
      <c r="V95" s="108">
        <f t="shared" si="9"/>
        <v>0.40053050397877982</v>
      </c>
      <c r="W95" s="110"/>
      <c r="X95" s="110"/>
      <c r="Y95" s="110"/>
      <c r="Z95" s="110"/>
      <c r="AA95" s="110"/>
      <c r="AB95" s="110"/>
      <c r="AC95" s="110"/>
      <c r="AD95" s="110"/>
      <c r="AE95" s="110"/>
      <c r="AF95" s="110"/>
      <c r="AG95" s="110"/>
      <c r="AH95" s="110"/>
      <c r="AI95" s="110"/>
      <c r="AJ95" s="110"/>
      <c r="AK95" s="110"/>
      <c r="AL95" s="110"/>
      <c r="AM95" s="110"/>
      <c r="AN95" s="110"/>
      <c r="AO95" s="110"/>
      <c r="AP95" s="111"/>
    </row>
    <row r="96" spans="2:42" x14ac:dyDescent="0.25">
      <c r="B96" s="90">
        <v>2012</v>
      </c>
      <c r="C96" s="107">
        <f t="shared" si="9"/>
        <v>0.8666666666666667</v>
      </c>
      <c r="D96" s="108">
        <f t="shared" si="9"/>
        <v>0.92307692307692313</v>
      </c>
      <c r="E96" s="108">
        <f t="shared" si="9"/>
        <v>0.91489361702127658</v>
      </c>
      <c r="F96" s="108">
        <f t="shared" si="9"/>
        <v>0.8271604938271605</v>
      </c>
      <c r="G96" s="108">
        <f t="shared" si="9"/>
        <v>0.78640776699029125</v>
      </c>
      <c r="H96" s="108">
        <f t="shared" si="9"/>
        <v>0.72868217054263562</v>
      </c>
      <c r="I96" s="108">
        <f t="shared" si="9"/>
        <v>0.66666666666666663</v>
      </c>
      <c r="J96" s="108">
        <f t="shared" si="9"/>
        <v>0.61170212765957444</v>
      </c>
      <c r="K96" s="108">
        <f t="shared" si="9"/>
        <v>0.56481481481481477</v>
      </c>
      <c r="L96" s="108">
        <f t="shared" si="9"/>
        <v>0.53941908713692943</v>
      </c>
      <c r="M96" s="108">
        <f t="shared" si="9"/>
        <v>0.50889679715302494</v>
      </c>
      <c r="N96" s="108">
        <f t="shared" si="9"/>
        <v>0.49032258064516127</v>
      </c>
      <c r="O96" s="108">
        <f t="shared" si="9"/>
        <v>0.4716417910447761</v>
      </c>
      <c r="P96" s="108">
        <f t="shared" si="9"/>
        <v>0.46438746438746437</v>
      </c>
      <c r="Q96" s="108">
        <f t="shared" si="9"/>
        <v>0.45231607629427795</v>
      </c>
      <c r="R96" s="108">
        <f t="shared" si="9"/>
        <v>0.45040214477211798</v>
      </c>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1"/>
    </row>
    <row r="97" spans="2:42" x14ac:dyDescent="0.25">
      <c r="B97" s="90">
        <v>2013</v>
      </c>
      <c r="C97" s="107">
        <f t="shared" si="9"/>
        <v>0.875</v>
      </c>
      <c r="D97" s="108">
        <f t="shared" si="9"/>
        <v>0.9285714285714286</v>
      </c>
      <c r="E97" s="108">
        <f t="shared" si="9"/>
        <v>0.86363636363636365</v>
      </c>
      <c r="F97" s="108">
        <f t="shared" si="9"/>
        <v>0.83333333333333337</v>
      </c>
      <c r="G97" s="108">
        <f t="shared" si="9"/>
        <v>0.74390243902439024</v>
      </c>
      <c r="H97" s="108">
        <f t="shared" si="9"/>
        <v>0.67924528301886788</v>
      </c>
      <c r="I97" s="108">
        <f t="shared" si="9"/>
        <v>0.60447761194029848</v>
      </c>
      <c r="J97" s="108">
        <f t="shared" si="9"/>
        <v>0.57499999999999996</v>
      </c>
      <c r="K97" s="108">
        <f t="shared" si="9"/>
        <v>0.55612244897959184</v>
      </c>
      <c r="L97" s="108">
        <f t="shared" si="9"/>
        <v>0.53051643192488263</v>
      </c>
      <c r="M97" s="108">
        <f t="shared" si="9"/>
        <v>0.51555555555555554</v>
      </c>
      <c r="N97" s="108">
        <f t="shared" si="9"/>
        <v>0.50638297872340421</v>
      </c>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1"/>
    </row>
    <row r="98" spans="2:42" x14ac:dyDescent="0.25">
      <c r="B98" s="90">
        <v>2014</v>
      </c>
      <c r="C98" s="107">
        <f t="shared" si="9"/>
        <v>1</v>
      </c>
      <c r="D98" s="108">
        <f t="shared" si="9"/>
        <v>1</v>
      </c>
      <c r="E98" s="108">
        <f t="shared" si="9"/>
        <v>0.92307692307692313</v>
      </c>
      <c r="F98" s="108">
        <f t="shared" si="9"/>
        <v>0.8</v>
      </c>
      <c r="G98" s="108">
        <f t="shared" si="9"/>
        <v>0.65217391304347827</v>
      </c>
      <c r="H98" s="108">
        <f t="shared" si="9"/>
        <v>0.62264150943396224</v>
      </c>
      <c r="I98" s="108">
        <f t="shared" si="9"/>
        <v>0.56779661016949157</v>
      </c>
      <c r="J98" s="108">
        <f t="shared" si="9"/>
        <v>0.56799999999999995</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1"/>
    </row>
    <row r="99" spans="2:42" x14ac:dyDescent="0.25">
      <c r="B99" s="91">
        <v>2015</v>
      </c>
      <c r="C99" s="112">
        <f t="shared" si="9"/>
        <v>1</v>
      </c>
      <c r="D99" s="113">
        <f t="shared" si="9"/>
        <v>0.95</v>
      </c>
      <c r="E99" s="113">
        <f t="shared" si="9"/>
        <v>0.79166666666666663</v>
      </c>
      <c r="F99" s="113">
        <f t="shared" si="9"/>
        <v>0.6875</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5"/>
    </row>
    <row r="100" spans="2:42" x14ac:dyDescent="0.25"/>
    <row r="101" spans="2:42" x14ac:dyDescent="0.25"/>
    <row r="102" spans="2:42" x14ac:dyDescent="0.25">
      <c r="B102" s="83"/>
      <c r="C102" s="267" t="s">
        <v>200</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9"/>
    </row>
    <row r="103" spans="2:42" x14ac:dyDescent="0.25">
      <c r="B103" s="84" t="s">
        <v>0</v>
      </c>
      <c r="C103" s="84" t="s">
        <v>88</v>
      </c>
      <c r="D103" s="73" t="s">
        <v>89</v>
      </c>
      <c r="E103" s="73" t="s">
        <v>90</v>
      </c>
      <c r="F103" s="73" t="s">
        <v>91</v>
      </c>
      <c r="G103" s="73" t="s">
        <v>92</v>
      </c>
      <c r="H103" s="73" t="s">
        <v>93</v>
      </c>
      <c r="I103" s="73" t="s">
        <v>94</v>
      </c>
      <c r="J103" s="73" t="s">
        <v>95</v>
      </c>
      <c r="K103" s="73" t="s">
        <v>96</v>
      </c>
      <c r="L103" s="73" t="s">
        <v>97</v>
      </c>
      <c r="M103" s="73" t="s">
        <v>98</v>
      </c>
      <c r="N103" s="73" t="s">
        <v>99</v>
      </c>
      <c r="O103" s="73" t="s">
        <v>100</v>
      </c>
      <c r="P103" s="73" t="s">
        <v>101</v>
      </c>
      <c r="Q103" s="73" t="s">
        <v>102</v>
      </c>
      <c r="R103" s="73" t="s">
        <v>103</v>
      </c>
      <c r="S103" s="73" t="s">
        <v>104</v>
      </c>
      <c r="T103" s="73" t="s">
        <v>105</v>
      </c>
      <c r="U103" s="73" t="s">
        <v>106</v>
      </c>
      <c r="V103" s="73" t="s">
        <v>107</v>
      </c>
      <c r="W103" s="73" t="s">
        <v>108</v>
      </c>
      <c r="X103" s="73" t="s">
        <v>109</v>
      </c>
      <c r="Y103" s="73" t="s">
        <v>110</v>
      </c>
      <c r="Z103" s="73" t="s">
        <v>111</v>
      </c>
      <c r="AA103" s="73" t="s">
        <v>112</v>
      </c>
      <c r="AB103" s="73" t="s">
        <v>113</v>
      </c>
      <c r="AC103" s="73" t="s">
        <v>114</v>
      </c>
      <c r="AD103" s="73" t="s">
        <v>115</v>
      </c>
      <c r="AE103" s="73" t="s">
        <v>116</v>
      </c>
      <c r="AF103" s="73" t="s">
        <v>117</v>
      </c>
      <c r="AG103" s="73" t="s">
        <v>118</v>
      </c>
      <c r="AH103" s="73" t="s">
        <v>119</v>
      </c>
      <c r="AI103" s="73" t="s">
        <v>120</v>
      </c>
      <c r="AJ103" s="73" t="s">
        <v>121</v>
      </c>
      <c r="AK103" s="73" t="s">
        <v>122</v>
      </c>
      <c r="AL103" s="73" t="s">
        <v>123</v>
      </c>
      <c r="AM103" s="73" t="s">
        <v>124</v>
      </c>
      <c r="AN103" s="73" t="s">
        <v>125</v>
      </c>
      <c r="AO103" s="73" t="s">
        <v>126</v>
      </c>
      <c r="AP103" s="75" t="s">
        <v>127</v>
      </c>
    </row>
    <row r="104" spans="2:42" x14ac:dyDescent="0.25">
      <c r="B104" s="94">
        <v>2006</v>
      </c>
      <c r="C104" s="107">
        <f>C76/(C76+C62)</f>
        <v>0.2</v>
      </c>
      <c r="D104" s="108">
        <f t="shared" ref="D104:AP104" si="10">D76/(D76+D62)</f>
        <v>0.25</v>
      </c>
      <c r="E104" s="108">
        <f t="shared" si="10"/>
        <v>0.25</v>
      </c>
      <c r="F104" s="108">
        <f t="shared" si="10"/>
        <v>0.28000000000000003</v>
      </c>
      <c r="G104" s="108">
        <f t="shared" si="10"/>
        <v>0.25</v>
      </c>
      <c r="H104" s="108">
        <f t="shared" si="10"/>
        <v>0.33333333333333331</v>
      </c>
      <c r="I104" s="108">
        <f t="shared" si="10"/>
        <v>0.32038834951456313</v>
      </c>
      <c r="J104" s="108">
        <f t="shared" si="10"/>
        <v>0.36956521739130432</v>
      </c>
      <c r="K104" s="108">
        <f t="shared" si="10"/>
        <v>0.36904761904761907</v>
      </c>
      <c r="L104" s="108">
        <f t="shared" si="10"/>
        <v>0.36244541484716158</v>
      </c>
      <c r="M104" s="108">
        <f t="shared" si="10"/>
        <v>0.39923954372623577</v>
      </c>
      <c r="N104" s="108">
        <f t="shared" si="10"/>
        <v>0.43097643097643096</v>
      </c>
      <c r="O104" s="108">
        <f t="shared" si="10"/>
        <v>0.46246246246246248</v>
      </c>
      <c r="P104" s="108">
        <f t="shared" si="10"/>
        <v>0.4861111111111111</v>
      </c>
      <c r="Q104" s="108">
        <f t="shared" si="10"/>
        <v>0.50260416666666663</v>
      </c>
      <c r="R104" s="108">
        <f t="shared" si="10"/>
        <v>0.51364764267990071</v>
      </c>
      <c r="S104" s="108">
        <f t="shared" si="10"/>
        <v>0.51196172248803828</v>
      </c>
      <c r="T104" s="108">
        <f t="shared" si="10"/>
        <v>0.52834467120181405</v>
      </c>
      <c r="U104" s="108">
        <f t="shared" si="10"/>
        <v>0.53846153846153844</v>
      </c>
      <c r="V104" s="108">
        <f t="shared" si="10"/>
        <v>0.54297693920335433</v>
      </c>
      <c r="W104" s="108">
        <f t="shared" si="10"/>
        <v>0.5477178423236515</v>
      </c>
      <c r="X104" s="108">
        <f t="shared" si="10"/>
        <v>0.55327868852459017</v>
      </c>
      <c r="Y104" s="108">
        <f t="shared" si="10"/>
        <v>0.55510204081632653</v>
      </c>
      <c r="Z104" s="108">
        <f t="shared" si="10"/>
        <v>0.55578093306288034</v>
      </c>
      <c r="AA104" s="108">
        <f t="shared" si="10"/>
        <v>0.55734406438631789</v>
      </c>
      <c r="AB104" s="108">
        <f t="shared" si="10"/>
        <v>0.55734406438631789</v>
      </c>
      <c r="AC104" s="108">
        <f t="shared" si="10"/>
        <v>0.56000000000000005</v>
      </c>
      <c r="AD104" s="108">
        <f t="shared" si="10"/>
        <v>0.55976095617529875</v>
      </c>
      <c r="AE104" s="108">
        <f t="shared" si="10"/>
        <v>0.55976095617529875</v>
      </c>
      <c r="AF104" s="108">
        <f t="shared" si="10"/>
        <v>0.56063618290258455</v>
      </c>
      <c r="AG104" s="108">
        <f t="shared" si="10"/>
        <v>0.56237623762376243</v>
      </c>
      <c r="AH104" s="108">
        <f t="shared" si="10"/>
        <v>0.56237623762376243</v>
      </c>
      <c r="AI104" s="108">
        <f t="shared" si="10"/>
        <v>0.56237623762376243</v>
      </c>
      <c r="AJ104" s="108">
        <f t="shared" si="10"/>
        <v>0.5641025641025641</v>
      </c>
      <c r="AK104" s="108">
        <f t="shared" si="10"/>
        <v>0.5641025641025641</v>
      </c>
      <c r="AL104" s="108">
        <f t="shared" si="10"/>
        <v>0.568359375</v>
      </c>
      <c r="AM104" s="108">
        <f t="shared" si="10"/>
        <v>0.56920077972709548</v>
      </c>
      <c r="AN104" s="108">
        <f t="shared" si="10"/>
        <v>0.57198443579766534</v>
      </c>
      <c r="AO104" s="108">
        <f t="shared" si="10"/>
        <v>0.57198443579766534</v>
      </c>
      <c r="AP104" s="109">
        <f t="shared" si="10"/>
        <v>0.57087378640776698</v>
      </c>
    </row>
    <row r="105" spans="2:42" x14ac:dyDescent="0.25">
      <c r="B105" s="78">
        <f>B104+1</f>
        <v>2007</v>
      </c>
      <c r="C105" s="107">
        <f t="shared" ref="C105:AL113" si="11">C77/(C77+C63)</f>
        <v>0.25</v>
      </c>
      <c r="D105" s="108">
        <f t="shared" si="11"/>
        <v>0.2857142857142857</v>
      </c>
      <c r="E105" s="108">
        <f t="shared" si="11"/>
        <v>0.26923076923076922</v>
      </c>
      <c r="F105" s="108">
        <f t="shared" si="11"/>
        <v>0.23684210526315788</v>
      </c>
      <c r="G105" s="108">
        <f t="shared" si="11"/>
        <v>0.2711864406779661</v>
      </c>
      <c r="H105" s="108">
        <f t="shared" si="11"/>
        <v>0.25842696629213485</v>
      </c>
      <c r="I105" s="108">
        <f t="shared" si="11"/>
        <v>0.28828828828828829</v>
      </c>
      <c r="J105" s="108">
        <f t="shared" si="11"/>
        <v>0.3188405797101449</v>
      </c>
      <c r="K105" s="108">
        <f t="shared" si="11"/>
        <v>0.375</v>
      </c>
      <c r="L105" s="108">
        <f t="shared" si="11"/>
        <v>0.42131979695431471</v>
      </c>
      <c r="M105" s="108">
        <f t="shared" si="11"/>
        <v>0.46846846846846846</v>
      </c>
      <c r="N105" s="108">
        <f t="shared" si="11"/>
        <v>0.48547717842323651</v>
      </c>
      <c r="O105" s="108">
        <f t="shared" si="11"/>
        <v>0.51550387596899228</v>
      </c>
      <c r="P105" s="108">
        <f t="shared" si="11"/>
        <v>0.53676470588235292</v>
      </c>
      <c r="Q105" s="108">
        <f t="shared" si="11"/>
        <v>0.54385964912280704</v>
      </c>
      <c r="R105" s="108">
        <f t="shared" si="11"/>
        <v>0.55172413793103448</v>
      </c>
      <c r="S105" s="108">
        <f t="shared" si="11"/>
        <v>0.56146179401993357</v>
      </c>
      <c r="T105" s="108">
        <f t="shared" si="11"/>
        <v>0.57006369426751591</v>
      </c>
      <c r="U105" s="108">
        <f t="shared" si="11"/>
        <v>0.58282208588957052</v>
      </c>
      <c r="V105" s="108">
        <f t="shared" si="11"/>
        <v>0.59036144578313254</v>
      </c>
      <c r="W105" s="108">
        <f t="shared" si="11"/>
        <v>0.59402985074626868</v>
      </c>
      <c r="X105" s="108">
        <f t="shared" si="11"/>
        <v>0.59347181008902072</v>
      </c>
      <c r="Y105" s="108">
        <f t="shared" si="11"/>
        <v>0.59593023255813948</v>
      </c>
      <c r="Z105" s="108">
        <f t="shared" si="11"/>
        <v>0.6</v>
      </c>
      <c r="AA105" s="108">
        <f t="shared" si="11"/>
        <v>0.6</v>
      </c>
      <c r="AB105" s="108">
        <f t="shared" si="11"/>
        <v>0.60285714285714287</v>
      </c>
      <c r="AC105" s="108">
        <f t="shared" si="11"/>
        <v>0.60398860398860399</v>
      </c>
      <c r="AD105" s="108">
        <f t="shared" si="11"/>
        <v>0.60398860398860399</v>
      </c>
      <c r="AE105" s="108">
        <f t="shared" si="11"/>
        <v>0.60339943342776203</v>
      </c>
      <c r="AF105" s="108">
        <f t="shared" si="11"/>
        <v>0.6039325842696629</v>
      </c>
      <c r="AG105" s="108">
        <f t="shared" si="11"/>
        <v>0.60504201680672265</v>
      </c>
      <c r="AH105" s="108">
        <f t="shared" si="11"/>
        <v>0.60504201680672265</v>
      </c>
      <c r="AI105" s="108">
        <f t="shared" si="11"/>
        <v>0.6061452513966481</v>
      </c>
      <c r="AJ105" s="108">
        <f t="shared" si="11"/>
        <v>0.60941828254847641</v>
      </c>
      <c r="AK105" s="108">
        <f t="shared" si="11"/>
        <v>0.60941828254847641</v>
      </c>
      <c r="AL105" s="108">
        <f t="shared" si="11"/>
        <v>0.60941828254847641</v>
      </c>
      <c r="AM105" s="110"/>
      <c r="AN105" s="110"/>
      <c r="AO105" s="110"/>
      <c r="AP105" s="111"/>
    </row>
    <row r="106" spans="2:42" x14ac:dyDescent="0.25">
      <c r="B106" s="78">
        <f t="shared" ref="B106:B113" si="12">B105+1</f>
        <v>2008</v>
      </c>
      <c r="C106" s="107">
        <f t="shared" si="11"/>
        <v>0</v>
      </c>
      <c r="D106" s="108">
        <f t="shared" si="11"/>
        <v>4.1666666666666664E-2</v>
      </c>
      <c r="E106" s="108">
        <f t="shared" si="11"/>
        <v>8.3333333333333329E-2</v>
      </c>
      <c r="F106" s="108">
        <f t="shared" si="11"/>
        <v>0.13157894736842105</v>
      </c>
      <c r="G106" s="108">
        <f t="shared" si="11"/>
        <v>0.16</v>
      </c>
      <c r="H106" s="108">
        <f t="shared" si="11"/>
        <v>0.25396825396825395</v>
      </c>
      <c r="I106" s="108">
        <f t="shared" si="11"/>
        <v>0.3141025641025641</v>
      </c>
      <c r="J106" s="108">
        <f t="shared" si="11"/>
        <v>0.39195979899497485</v>
      </c>
      <c r="K106" s="108">
        <f t="shared" si="11"/>
        <v>0.41048034934497818</v>
      </c>
      <c r="L106" s="108">
        <f t="shared" si="11"/>
        <v>0.43548387096774194</v>
      </c>
      <c r="M106" s="108">
        <f t="shared" si="11"/>
        <v>0.46323529411764708</v>
      </c>
      <c r="N106" s="108">
        <f t="shared" si="11"/>
        <v>0.47796610169491527</v>
      </c>
      <c r="O106" s="108">
        <f t="shared" si="11"/>
        <v>0.4935064935064935</v>
      </c>
      <c r="P106" s="108">
        <f t="shared" si="11"/>
        <v>0.50778816199376942</v>
      </c>
      <c r="Q106" s="108">
        <f t="shared" si="11"/>
        <v>0.5194029850746269</v>
      </c>
      <c r="R106" s="108">
        <f t="shared" si="11"/>
        <v>0.53142857142857147</v>
      </c>
      <c r="S106" s="108">
        <f t="shared" si="11"/>
        <v>0.53296703296703296</v>
      </c>
      <c r="T106" s="108">
        <f t="shared" si="11"/>
        <v>0.53804347826086951</v>
      </c>
      <c r="U106" s="108">
        <f t="shared" si="11"/>
        <v>0.54593175853018372</v>
      </c>
      <c r="V106" s="108">
        <f t="shared" si="11"/>
        <v>0.54712041884816753</v>
      </c>
      <c r="W106" s="108">
        <f t="shared" si="11"/>
        <v>0.55297157622739013</v>
      </c>
      <c r="X106" s="108">
        <f t="shared" si="11"/>
        <v>0.55784061696658094</v>
      </c>
      <c r="Y106" s="108">
        <f t="shared" si="11"/>
        <v>0.5572519083969466</v>
      </c>
      <c r="Z106" s="108">
        <f t="shared" si="11"/>
        <v>0.56390977443609025</v>
      </c>
      <c r="AA106" s="108">
        <f t="shared" si="11"/>
        <v>0.56930693069306926</v>
      </c>
      <c r="AB106" s="108">
        <f t="shared" si="11"/>
        <v>0.5714285714285714</v>
      </c>
      <c r="AC106" s="108">
        <f t="shared" si="11"/>
        <v>0.5714285714285714</v>
      </c>
      <c r="AD106" s="108">
        <f t="shared" si="11"/>
        <v>0.5714285714285714</v>
      </c>
      <c r="AE106" s="108">
        <f t="shared" si="11"/>
        <v>0.5714285714285714</v>
      </c>
      <c r="AF106" s="108">
        <f t="shared" si="11"/>
        <v>0.57352941176470584</v>
      </c>
      <c r="AG106" s="108">
        <f t="shared" si="11"/>
        <v>0.57457212713936434</v>
      </c>
      <c r="AH106" s="108">
        <f t="shared" si="11"/>
        <v>0.57560975609756093</v>
      </c>
      <c r="AI106" s="110"/>
      <c r="AJ106" s="110"/>
      <c r="AK106" s="110"/>
      <c r="AL106" s="110"/>
      <c r="AM106" s="110"/>
      <c r="AN106" s="110"/>
      <c r="AO106" s="110"/>
      <c r="AP106" s="111"/>
    </row>
    <row r="107" spans="2:42" x14ac:dyDescent="0.25">
      <c r="B107" s="78">
        <f t="shared" si="12"/>
        <v>2009</v>
      </c>
      <c r="C107" s="107">
        <f t="shared" si="11"/>
        <v>0.15384615384615385</v>
      </c>
      <c r="D107" s="108">
        <f t="shared" si="11"/>
        <v>0.17241379310344829</v>
      </c>
      <c r="E107" s="108">
        <f t="shared" si="11"/>
        <v>0.19148936170212766</v>
      </c>
      <c r="F107" s="108">
        <f t="shared" si="11"/>
        <v>0.23684210526315788</v>
      </c>
      <c r="G107" s="108">
        <f t="shared" si="11"/>
        <v>0.29807692307692307</v>
      </c>
      <c r="H107" s="108">
        <f t="shared" si="11"/>
        <v>0.39705882352941174</v>
      </c>
      <c r="I107" s="108">
        <f t="shared" si="11"/>
        <v>0.42682926829268292</v>
      </c>
      <c r="J107" s="108">
        <f t="shared" si="11"/>
        <v>0.45108695652173914</v>
      </c>
      <c r="K107" s="108">
        <f t="shared" si="11"/>
        <v>0.46464646464646464</v>
      </c>
      <c r="L107" s="108">
        <f t="shared" si="11"/>
        <v>0.52212389380530977</v>
      </c>
      <c r="M107" s="108">
        <f t="shared" si="11"/>
        <v>0.54183266932270913</v>
      </c>
      <c r="N107" s="108">
        <f t="shared" si="11"/>
        <v>0.56617647058823528</v>
      </c>
      <c r="O107" s="108">
        <f t="shared" si="11"/>
        <v>0.57534246575342463</v>
      </c>
      <c r="P107" s="108">
        <f t="shared" si="11"/>
        <v>0.57843137254901966</v>
      </c>
      <c r="Q107" s="108">
        <f t="shared" si="11"/>
        <v>0.58950617283950613</v>
      </c>
      <c r="R107" s="108">
        <f t="shared" si="11"/>
        <v>0.60176991150442483</v>
      </c>
      <c r="S107" s="108">
        <f t="shared" si="11"/>
        <v>0.60113960113960119</v>
      </c>
      <c r="T107" s="108">
        <f t="shared" si="11"/>
        <v>0.61369863013698633</v>
      </c>
      <c r="U107" s="108">
        <f t="shared" si="11"/>
        <v>0.61351351351351346</v>
      </c>
      <c r="V107" s="108">
        <f t="shared" si="11"/>
        <v>0.61497326203208558</v>
      </c>
      <c r="W107" s="108">
        <f t="shared" si="11"/>
        <v>0.62005277044854878</v>
      </c>
      <c r="X107" s="108">
        <f t="shared" si="11"/>
        <v>0.62239583333333337</v>
      </c>
      <c r="Y107" s="108">
        <f t="shared" si="11"/>
        <v>0.62337662337662336</v>
      </c>
      <c r="Z107" s="108">
        <f t="shared" si="11"/>
        <v>0.62724935732647813</v>
      </c>
      <c r="AA107" s="108">
        <f t="shared" si="11"/>
        <v>0.63010204081632648</v>
      </c>
      <c r="AB107" s="108">
        <f t="shared" si="11"/>
        <v>0.62849872773536897</v>
      </c>
      <c r="AC107" s="108">
        <f t="shared" si="11"/>
        <v>0.62849872773536897</v>
      </c>
      <c r="AD107" s="108">
        <f t="shared" si="11"/>
        <v>0.62878787878787878</v>
      </c>
      <c r="AE107" s="110"/>
      <c r="AF107" s="110"/>
      <c r="AG107" s="110"/>
      <c r="AH107" s="110"/>
      <c r="AI107" s="110"/>
      <c r="AJ107" s="110"/>
      <c r="AK107" s="110"/>
      <c r="AL107" s="110"/>
      <c r="AM107" s="110"/>
      <c r="AN107" s="110"/>
      <c r="AO107" s="110"/>
      <c r="AP107" s="111"/>
    </row>
    <row r="108" spans="2:42" x14ac:dyDescent="0.25">
      <c r="B108" s="78">
        <f t="shared" si="12"/>
        <v>2010</v>
      </c>
      <c r="C108" s="107">
        <f t="shared" si="11"/>
        <v>4.3478260869565216E-2</v>
      </c>
      <c r="D108" s="108">
        <f t="shared" si="11"/>
        <v>5.2631578947368418E-2</v>
      </c>
      <c r="E108" s="108">
        <f t="shared" si="11"/>
        <v>6.6666666666666666E-2</v>
      </c>
      <c r="F108" s="108">
        <f t="shared" si="11"/>
        <v>9.4117647058823528E-2</v>
      </c>
      <c r="G108" s="108">
        <f t="shared" si="11"/>
        <v>0.1864406779661017</v>
      </c>
      <c r="H108" s="108">
        <f t="shared" si="11"/>
        <v>0.22222222222222221</v>
      </c>
      <c r="I108" s="108">
        <f t="shared" si="11"/>
        <v>0.24358974358974358</v>
      </c>
      <c r="J108" s="108">
        <f t="shared" si="11"/>
        <v>0.30555555555555558</v>
      </c>
      <c r="K108" s="108">
        <f t="shared" si="11"/>
        <v>0.34134615384615385</v>
      </c>
      <c r="L108" s="108">
        <f t="shared" si="11"/>
        <v>0.36244541484716158</v>
      </c>
      <c r="M108" s="108">
        <f t="shared" si="11"/>
        <v>0.39759036144578314</v>
      </c>
      <c r="N108" s="108">
        <f t="shared" si="11"/>
        <v>0.43122676579925651</v>
      </c>
      <c r="O108" s="108">
        <f t="shared" si="11"/>
        <v>0.46341463414634149</v>
      </c>
      <c r="P108" s="108">
        <f t="shared" si="11"/>
        <v>0.49342105263157893</v>
      </c>
      <c r="Q108" s="108">
        <f t="shared" si="11"/>
        <v>0.50931677018633537</v>
      </c>
      <c r="R108" s="108">
        <f t="shared" si="11"/>
        <v>0.52366863905325445</v>
      </c>
      <c r="S108" s="108">
        <f t="shared" si="11"/>
        <v>0.52586206896551724</v>
      </c>
      <c r="T108" s="108">
        <f t="shared" si="11"/>
        <v>0.53239436619718306</v>
      </c>
      <c r="U108" s="108">
        <f t="shared" si="11"/>
        <v>0.53994490358126723</v>
      </c>
      <c r="V108" s="108">
        <f t="shared" si="11"/>
        <v>0.54200542005420049</v>
      </c>
      <c r="W108" s="108">
        <f t="shared" si="11"/>
        <v>0.55026455026455023</v>
      </c>
      <c r="X108" s="108">
        <f t="shared" si="11"/>
        <v>0.55584415584415581</v>
      </c>
      <c r="Y108" s="108">
        <f t="shared" si="11"/>
        <v>0.55784061696658094</v>
      </c>
      <c r="Z108" s="108">
        <f t="shared" si="11"/>
        <v>0.5572519083969466</v>
      </c>
      <c r="AA108" s="110"/>
      <c r="AB108" s="110"/>
      <c r="AC108" s="110"/>
      <c r="AD108" s="110"/>
      <c r="AE108" s="110"/>
      <c r="AF108" s="110"/>
      <c r="AG108" s="110"/>
      <c r="AH108" s="110"/>
      <c r="AI108" s="110"/>
      <c r="AJ108" s="110"/>
      <c r="AK108" s="110"/>
      <c r="AL108" s="110"/>
      <c r="AM108" s="110"/>
      <c r="AN108" s="110"/>
      <c r="AO108" s="110"/>
      <c r="AP108" s="111"/>
    </row>
    <row r="109" spans="2:42" x14ac:dyDescent="0.25">
      <c r="B109" s="78">
        <f t="shared" si="12"/>
        <v>2011</v>
      </c>
      <c r="C109" s="107">
        <f t="shared" si="11"/>
        <v>0</v>
      </c>
      <c r="D109" s="108">
        <f t="shared" si="11"/>
        <v>5.4054054054054057E-2</v>
      </c>
      <c r="E109" s="108">
        <f t="shared" si="11"/>
        <v>0.12244897959183673</v>
      </c>
      <c r="F109" s="108">
        <f t="shared" si="11"/>
        <v>0.11940298507462686</v>
      </c>
      <c r="G109" s="108">
        <f t="shared" si="11"/>
        <v>0.17204301075268819</v>
      </c>
      <c r="H109" s="108">
        <f t="shared" si="11"/>
        <v>0.2578125</v>
      </c>
      <c r="I109" s="108">
        <f t="shared" si="11"/>
        <v>0.34210526315789475</v>
      </c>
      <c r="J109" s="108">
        <f t="shared" si="11"/>
        <v>0.38068181818181818</v>
      </c>
      <c r="K109" s="108">
        <f t="shared" si="11"/>
        <v>0.41836734693877553</v>
      </c>
      <c r="L109" s="108">
        <f t="shared" si="11"/>
        <v>0.44796380090497739</v>
      </c>
      <c r="M109" s="108">
        <f t="shared" si="11"/>
        <v>0.46586345381526106</v>
      </c>
      <c r="N109" s="108">
        <f t="shared" si="11"/>
        <v>0.4962686567164179</v>
      </c>
      <c r="O109" s="108">
        <f t="shared" si="11"/>
        <v>0.52758620689655178</v>
      </c>
      <c r="P109" s="108">
        <f t="shared" si="11"/>
        <v>0.54276315789473684</v>
      </c>
      <c r="Q109" s="108">
        <f t="shared" si="11"/>
        <v>0.55974842767295596</v>
      </c>
      <c r="R109" s="108">
        <f t="shared" si="11"/>
        <v>0.58187134502923976</v>
      </c>
      <c r="S109" s="108">
        <f t="shared" si="11"/>
        <v>0.58591549295774648</v>
      </c>
      <c r="T109" s="108">
        <f t="shared" si="11"/>
        <v>0.5972972972972973</v>
      </c>
      <c r="U109" s="108">
        <f t="shared" si="11"/>
        <v>0.6</v>
      </c>
      <c r="V109" s="108">
        <f t="shared" si="11"/>
        <v>0.59946949602122013</v>
      </c>
      <c r="W109" s="110"/>
      <c r="X109" s="110"/>
      <c r="Y109" s="110"/>
      <c r="Z109" s="110"/>
      <c r="AA109" s="110"/>
      <c r="AB109" s="110"/>
      <c r="AC109" s="110"/>
      <c r="AD109" s="110"/>
      <c r="AE109" s="110"/>
      <c r="AF109" s="110"/>
      <c r="AG109" s="110"/>
      <c r="AH109" s="110"/>
      <c r="AI109" s="110"/>
      <c r="AJ109" s="110"/>
      <c r="AK109" s="110"/>
      <c r="AL109" s="110"/>
      <c r="AM109" s="110"/>
      <c r="AN109" s="110"/>
      <c r="AO109" s="110"/>
      <c r="AP109" s="111"/>
    </row>
    <row r="110" spans="2:42" x14ac:dyDescent="0.25">
      <c r="B110" s="78">
        <f t="shared" si="12"/>
        <v>2012</v>
      </c>
      <c r="C110" s="107">
        <f t="shared" si="11"/>
        <v>0.13333333333333333</v>
      </c>
      <c r="D110" s="108">
        <f t="shared" si="11"/>
        <v>7.6923076923076927E-2</v>
      </c>
      <c r="E110" s="108">
        <f t="shared" si="11"/>
        <v>8.5106382978723402E-2</v>
      </c>
      <c r="F110" s="108">
        <f t="shared" si="11"/>
        <v>0.1728395061728395</v>
      </c>
      <c r="G110" s="108">
        <f t="shared" si="11"/>
        <v>0.21359223300970873</v>
      </c>
      <c r="H110" s="108">
        <f t="shared" si="11"/>
        <v>0.27131782945736432</v>
      </c>
      <c r="I110" s="108">
        <f t="shared" si="11"/>
        <v>0.33333333333333331</v>
      </c>
      <c r="J110" s="108">
        <f t="shared" si="11"/>
        <v>0.38829787234042551</v>
      </c>
      <c r="K110" s="108">
        <f t="shared" si="11"/>
        <v>0.43518518518518517</v>
      </c>
      <c r="L110" s="108">
        <f t="shared" si="11"/>
        <v>0.46058091286307051</v>
      </c>
      <c r="M110" s="108">
        <f t="shared" si="11"/>
        <v>0.49110320284697506</v>
      </c>
      <c r="N110" s="108">
        <f t="shared" si="11"/>
        <v>0.50967741935483868</v>
      </c>
      <c r="O110" s="108">
        <f t="shared" si="11"/>
        <v>0.5283582089552239</v>
      </c>
      <c r="P110" s="108">
        <f t="shared" si="11"/>
        <v>0.53561253561253563</v>
      </c>
      <c r="Q110" s="108">
        <f t="shared" si="11"/>
        <v>0.54768392370572205</v>
      </c>
      <c r="R110" s="108">
        <f t="shared" si="11"/>
        <v>0.54959785522788207</v>
      </c>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1"/>
    </row>
    <row r="111" spans="2:42" x14ac:dyDescent="0.25">
      <c r="B111" s="78">
        <f t="shared" si="12"/>
        <v>2013</v>
      </c>
      <c r="C111" s="107">
        <f t="shared" si="11"/>
        <v>0.125</v>
      </c>
      <c r="D111" s="108">
        <f t="shared" si="11"/>
        <v>7.1428571428571425E-2</v>
      </c>
      <c r="E111" s="108">
        <f t="shared" si="11"/>
        <v>0.13636363636363635</v>
      </c>
      <c r="F111" s="108">
        <f t="shared" si="11"/>
        <v>0.16666666666666666</v>
      </c>
      <c r="G111" s="108">
        <f t="shared" si="11"/>
        <v>0.25609756097560976</v>
      </c>
      <c r="H111" s="108">
        <f t="shared" si="11"/>
        <v>0.32075471698113206</v>
      </c>
      <c r="I111" s="108">
        <f t="shared" si="11"/>
        <v>0.39552238805970147</v>
      </c>
      <c r="J111" s="108">
        <f t="shared" si="11"/>
        <v>0.42499999999999999</v>
      </c>
      <c r="K111" s="108">
        <f t="shared" si="11"/>
        <v>0.44387755102040816</v>
      </c>
      <c r="L111" s="108">
        <f t="shared" si="11"/>
        <v>0.46948356807511737</v>
      </c>
      <c r="M111" s="108">
        <f t="shared" si="11"/>
        <v>0.48444444444444446</v>
      </c>
      <c r="N111" s="108">
        <f t="shared" si="11"/>
        <v>0.49361702127659574</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1"/>
    </row>
    <row r="112" spans="2:42" x14ac:dyDescent="0.25">
      <c r="B112" s="78">
        <f t="shared" si="12"/>
        <v>2014</v>
      </c>
      <c r="C112" s="107">
        <f t="shared" si="11"/>
        <v>0</v>
      </c>
      <c r="D112" s="108">
        <f t="shared" si="11"/>
        <v>0</v>
      </c>
      <c r="E112" s="108">
        <f t="shared" si="11"/>
        <v>7.6923076923076927E-2</v>
      </c>
      <c r="F112" s="108">
        <f t="shared" si="11"/>
        <v>0.2</v>
      </c>
      <c r="G112" s="108">
        <f t="shared" si="11"/>
        <v>0.34782608695652173</v>
      </c>
      <c r="H112" s="108">
        <f t="shared" si="11"/>
        <v>0.37735849056603776</v>
      </c>
      <c r="I112" s="108">
        <f t="shared" si="11"/>
        <v>0.43220338983050849</v>
      </c>
      <c r="J112" s="108">
        <f t="shared" si="11"/>
        <v>0.432</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1"/>
    </row>
    <row r="113" spans="2:42" x14ac:dyDescent="0.25">
      <c r="B113" s="79">
        <f t="shared" si="12"/>
        <v>2015</v>
      </c>
      <c r="C113" s="112">
        <f t="shared" si="11"/>
        <v>0</v>
      </c>
      <c r="D113" s="113">
        <f t="shared" si="11"/>
        <v>0.05</v>
      </c>
      <c r="E113" s="113">
        <f t="shared" si="11"/>
        <v>0.20833333333333334</v>
      </c>
      <c r="F113" s="113">
        <f t="shared" si="11"/>
        <v>0.3125</v>
      </c>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5"/>
    </row>
    <row r="114" spans="2:42" x14ac:dyDescent="0.25"/>
    <row r="115" spans="2:42" x14ac:dyDescent="0.25"/>
    <row r="116" spans="2:42" x14ac:dyDescent="0.25">
      <c r="B116" s="83"/>
      <c r="C116" s="267" t="s">
        <v>201</v>
      </c>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9"/>
    </row>
    <row r="117" spans="2:42" x14ac:dyDescent="0.25">
      <c r="B117" s="84" t="s">
        <v>0</v>
      </c>
      <c r="C117" s="84" t="s">
        <v>88</v>
      </c>
      <c r="D117" s="73" t="s">
        <v>89</v>
      </c>
      <c r="E117" s="73" t="s">
        <v>90</v>
      </c>
      <c r="F117" s="73" t="s">
        <v>91</v>
      </c>
      <c r="G117" s="73" t="s">
        <v>92</v>
      </c>
      <c r="H117" s="73" t="s">
        <v>93</v>
      </c>
      <c r="I117" s="73" t="s">
        <v>94</v>
      </c>
      <c r="J117" s="73" t="s">
        <v>95</v>
      </c>
      <c r="K117" s="73" t="s">
        <v>96</v>
      </c>
      <c r="L117" s="73" t="s">
        <v>97</v>
      </c>
      <c r="M117" s="73" t="s">
        <v>98</v>
      </c>
      <c r="N117" s="73" t="s">
        <v>99</v>
      </c>
      <c r="O117" s="73" t="s">
        <v>100</v>
      </c>
      <c r="P117" s="73" t="s">
        <v>101</v>
      </c>
      <c r="Q117" s="73" t="s">
        <v>102</v>
      </c>
      <c r="R117" s="73" t="s">
        <v>103</v>
      </c>
      <c r="S117" s="73" t="s">
        <v>104</v>
      </c>
      <c r="T117" s="73" t="s">
        <v>105</v>
      </c>
      <c r="U117" s="73" t="s">
        <v>106</v>
      </c>
      <c r="V117" s="73" t="s">
        <v>107</v>
      </c>
      <c r="W117" s="73" t="s">
        <v>108</v>
      </c>
      <c r="X117" s="73" t="s">
        <v>109</v>
      </c>
      <c r="Y117" s="73" t="s">
        <v>110</v>
      </c>
      <c r="Z117" s="73" t="s">
        <v>111</v>
      </c>
      <c r="AA117" s="73" t="s">
        <v>112</v>
      </c>
      <c r="AB117" s="73" t="s">
        <v>113</v>
      </c>
      <c r="AC117" s="73" t="s">
        <v>114</v>
      </c>
      <c r="AD117" s="73" t="s">
        <v>115</v>
      </c>
      <c r="AE117" s="73" t="s">
        <v>116</v>
      </c>
      <c r="AF117" s="73" t="s">
        <v>117</v>
      </c>
      <c r="AG117" s="73" t="s">
        <v>118</v>
      </c>
      <c r="AH117" s="73" t="s">
        <v>119</v>
      </c>
      <c r="AI117" s="73" t="s">
        <v>120</v>
      </c>
      <c r="AJ117" s="73" t="s">
        <v>121</v>
      </c>
      <c r="AK117" s="73" t="s">
        <v>122</v>
      </c>
      <c r="AL117" s="73" t="s">
        <v>123</v>
      </c>
      <c r="AM117" s="73" t="s">
        <v>124</v>
      </c>
      <c r="AN117" s="73" t="s">
        <v>125</v>
      </c>
      <c r="AO117" s="73" t="s">
        <v>126</v>
      </c>
      <c r="AP117" s="75" t="s">
        <v>127</v>
      </c>
    </row>
    <row r="118" spans="2:42" x14ac:dyDescent="0.25">
      <c r="B118" s="94">
        <v>2006</v>
      </c>
      <c r="C118" s="107">
        <f>(C62+C76)/($AS6)</f>
        <v>9.5602294455066923E-3</v>
      </c>
      <c r="D118" s="108">
        <f t="shared" ref="D118:AP118" si="13">(D62+D76)/($AS6)</f>
        <v>1.5296367112810707E-2</v>
      </c>
      <c r="E118" s="108">
        <f t="shared" si="13"/>
        <v>3.0592734225621414E-2</v>
      </c>
      <c r="F118" s="108">
        <f t="shared" si="13"/>
        <v>4.780114722753346E-2</v>
      </c>
      <c r="G118" s="108">
        <f t="shared" si="13"/>
        <v>7.6481835564053538E-2</v>
      </c>
      <c r="H118" s="108">
        <f t="shared" si="13"/>
        <v>0.13766730401529637</v>
      </c>
      <c r="I118" s="108">
        <f t="shared" si="13"/>
        <v>0.19694072657743786</v>
      </c>
      <c r="J118" s="108">
        <f t="shared" si="13"/>
        <v>0.26386233269598469</v>
      </c>
      <c r="K118" s="108">
        <f t="shared" si="13"/>
        <v>0.32122370936902483</v>
      </c>
      <c r="L118" s="108">
        <f t="shared" si="13"/>
        <v>0.4378585086042065</v>
      </c>
      <c r="M118" s="108">
        <f t="shared" si="13"/>
        <v>0.50286806883365198</v>
      </c>
      <c r="N118" s="108">
        <f t="shared" si="13"/>
        <v>0.56787762906309747</v>
      </c>
      <c r="O118" s="108">
        <f t="shared" si="13"/>
        <v>0.6367112810707457</v>
      </c>
      <c r="P118" s="108">
        <f t="shared" si="13"/>
        <v>0.68833652007648183</v>
      </c>
      <c r="Q118" s="108">
        <f t="shared" si="13"/>
        <v>0.73422562141491399</v>
      </c>
      <c r="R118" s="108">
        <f t="shared" si="13"/>
        <v>0.77055449330783943</v>
      </c>
      <c r="S118" s="108">
        <f t="shared" si="13"/>
        <v>0.79923518164435947</v>
      </c>
      <c r="T118" s="108">
        <f t="shared" si="13"/>
        <v>0.8432122370936902</v>
      </c>
      <c r="U118" s="108">
        <f t="shared" si="13"/>
        <v>0.86998087954110903</v>
      </c>
      <c r="V118" s="108">
        <f t="shared" si="13"/>
        <v>0.91204588910133844</v>
      </c>
      <c r="W118" s="108">
        <f t="shared" si="13"/>
        <v>0.92160611854684515</v>
      </c>
      <c r="X118" s="108">
        <f t="shared" si="13"/>
        <v>0.93307839388145319</v>
      </c>
      <c r="Y118" s="108">
        <f t="shared" si="13"/>
        <v>0.93690248565965584</v>
      </c>
      <c r="Z118" s="108">
        <f t="shared" si="13"/>
        <v>0.9426386233269598</v>
      </c>
      <c r="AA118" s="108">
        <f t="shared" si="13"/>
        <v>0.9502868068833652</v>
      </c>
      <c r="AB118" s="108">
        <f t="shared" si="13"/>
        <v>0.9502868068833652</v>
      </c>
      <c r="AC118" s="108">
        <f t="shared" si="13"/>
        <v>0.95602294455066916</v>
      </c>
      <c r="AD118" s="108">
        <f t="shared" si="13"/>
        <v>0.95984703632887192</v>
      </c>
      <c r="AE118" s="108">
        <f t="shared" si="13"/>
        <v>0.95984703632887192</v>
      </c>
      <c r="AF118" s="108">
        <f t="shared" si="13"/>
        <v>0.96175908221797324</v>
      </c>
      <c r="AG118" s="108">
        <f t="shared" si="13"/>
        <v>0.96558317399617588</v>
      </c>
      <c r="AH118" s="108">
        <f t="shared" si="13"/>
        <v>0.96558317399617588</v>
      </c>
      <c r="AI118" s="108">
        <f t="shared" si="13"/>
        <v>0.96558317399617588</v>
      </c>
      <c r="AJ118" s="108">
        <f t="shared" si="13"/>
        <v>0.96940726577437863</v>
      </c>
      <c r="AK118" s="108">
        <f t="shared" si="13"/>
        <v>0.96940726577437863</v>
      </c>
      <c r="AL118" s="108">
        <f t="shared" si="13"/>
        <v>0.97896749521988524</v>
      </c>
      <c r="AM118" s="108">
        <f t="shared" si="13"/>
        <v>0.98087954110898656</v>
      </c>
      <c r="AN118" s="108">
        <f t="shared" si="13"/>
        <v>0.982791586998088</v>
      </c>
      <c r="AO118" s="108">
        <f t="shared" si="13"/>
        <v>0.982791586998088</v>
      </c>
      <c r="AP118" s="109">
        <f t="shared" si="13"/>
        <v>0.98470363288718932</v>
      </c>
    </row>
    <row r="119" spans="2:42" x14ac:dyDescent="0.25">
      <c r="B119" s="78">
        <f>B118+1</f>
        <v>2007</v>
      </c>
      <c r="C119" s="107">
        <f t="shared" ref="C119:AP125" si="14">(C63+C77)/($AS7)</f>
        <v>2.1390374331550801E-2</v>
      </c>
      <c r="D119" s="108">
        <f t="shared" si="14"/>
        <v>3.7433155080213901E-2</v>
      </c>
      <c r="E119" s="108">
        <f t="shared" si="14"/>
        <v>6.9518716577540107E-2</v>
      </c>
      <c r="F119" s="108">
        <f t="shared" si="14"/>
        <v>0.10160427807486631</v>
      </c>
      <c r="G119" s="108">
        <f t="shared" si="14"/>
        <v>0.15775401069518716</v>
      </c>
      <c r="H119" s="108">
        <f t="shared" si="14"/>
        <v>0.23796791443850268</v>
      </c>
      <c r="I119" s="108">
        <f t="shared" si="14"/>
        <v>0.2967914438502674</v>
      </c>
      <c r="J119" s="108">
        <f t="shared" si="14"/>
        <v>0.36898395721925131</v>
      </c>
      <c r="K119" s="108">
        <f t="shared" si="14"/>
        <v>0.44919786096256686</v>
      </c>
      <c r="L119" s="108">
        <f t="shared" si="14"/>
        <v>0.5267379679144385</v>
      </c>
      <c r="M119" s="108">
        <f t="shared" si="14"/>
        <v>0.5935828877005348</v>
      </c>
      <c r="N119" s="108">
        <f t="shared" si="14"/>
        <v>0.64438502673796794</v>
      </c>
      <c r="O119" s="108">
        <f t="shared" si="14"/>
        <v>0.68983957219251335</v>
      </c>
      <c r="P119" s="108">
        <f t="shared" si="14"/>
        <v>0.72727272727272729</v>
      </c>
      <c r="Q119" s="108">
        <f t="shared" si="14"/>
        <v>0.76203208556149737</v>
      </c>
      <c r="R119" s="108">
        <f t="shared" si="14"/>
        <v>0.77540106951871657</v>
      </c>
      <c r="S119" s="108">
        <f t="shared" si="14"/>
        <v>0.80481283422459893</v>
      </c>
      <c r="T119" s="108">
        <f t="shared" si="14"/>
        <v>0.83957219251336901</v>
      </c>
      <c r="U119" s="108">
        <f t="shared" si="14"/>
        <v>0.87165775401069523</v>
      </c>
      <c r="V119" s="108">
        <f t="shared" si="14"/>
        <v>0.88770053475935828</v>
      </c>
      <c r="W119" s="108">
        <f t="shared" si="14"/>
        <v>0.89572192513368987</v>
      </c>
      <c r="X119" s="108">
        <f t="shared" si="14"/>
        <v>0.90106951871657759</v>
      </c>
      <c r="Y119" s="108">
        <f t="shared" si="14"/>
        <v>0.9197860962566845</v>
      </c>
      <c r="Z119" s="108">
        <f t="shared" si="14"/>
        <v>0.93582887700534756</v>
      </c>
      <c r="AA119" s="108">
        <f t="shared" si="14"/>
        <v>0.93582887700534756</v>
      </c>
      <c r="AB119" s="108">
        <f t="shared" si="14"/>
        <v>0.93582887700534756</v>
      </c>
      <c r="AC119" s="108">
        <f t="shared" si="14"/>
        <v>0.93850267379679142</v>
      </c>
      <c r="AD119" s="108">
        <f t="shared" si="14"/>
        <v>0.93850267379679142</v>
      </c>
      <c r="AE119" s="108">
        <f t="shared" si="14"/>
        <v>0.94385026737967914</v>
      </c>
      <c r="AF119" s="108">
        <f t="shared" si="14"/>
        <v>0.95187165775401072</v>
      </c>
      <c r="AG119" s="108">
        <f t="shared" si="14"/>
        <v>0.95454545454545459</v>
      </c>
      <c r="AH119" s="108">
        <f t="shared" si="14"/>
        <v>0.95454545454545459</v>
      </c>
      <c r="AI119" s="108">
        <f t="shared" si="14"/>
        <v>0.95721925133689845</v>
      </c>
      <c r="AJ119" s="108">
        <f t="shared" si="14"/>
        <v>0.96524064171122992</v>
      </c>
      <c r="AK119" s="108">
        <f t="shared" si="14"/>
        <v>0.96524064171122992</v>
      </c>
      <c r="AL119" s="108">
        <f t="shared" si="14"/>
        <v>0.96524064171122992</v>
      </c>
      <c r="AM119" s="110">
        <f t="shared" si="14"/>
        <v>0</v>
      </c>
      <c r="AN119" s="110">
        <f t="shared" si="14"/>
        <v>0</v>
      </c>
      <c r="AO119" s="110">
        <f t="shared" si="14"/>
        <v>0</v>
      </c>
      <c r="AP119" s="111">
        <f t="shared" si="14"/>
        <v>0</v>
      </c>
    </row>
    <row r="120" spans="2:42" x14ac:dyDescent="0.25">
      <c r="B120" s="78">
        <f t="shared" ref="B120:B127" si="15">B119+1</f>
        <v>2008</v>
      </c>
      <c r="C120" s="107">
        <f t="shared" si="14"/>
        <v>1.9277108433734941E-2</v>
      </c>
      <c r="D120" s="108">
        <f t="shared" si="14"/>
        <v>5.7831325301204821E-2</v>
      </c>
      <c r="E120" s="108">
        <f t="shared" si="14"/>
        <v>0.11566265060240964</v>
      </c>
      <c r="F120" s="108">
        <f t="shared" si="14"/>
        <v>0.18313253012048192</v>
      </c>
      <c r="G120" s="108">
        <f t="shared" si="14"/>
        <v>0.24096385542168675</v>
      </c>
      <c r="H120" s="108">
        <f t="shared" si="14"/>
        <v>0.30361445783132529</v>
      </c>
      <c r="I120" s="108">
        <f t="shared" si="14"/>
        <v>0.37590361445783133</v>
      </c>
      <c r="J120" s="108">
        <f t="shared" si="14"/>
        <v>0.4795180722891566</v>
      </c>
      <c r="K120" s="108">
        <f t="shared" si="14"/>
        <v>0.5518072289156627</v>
      </c>
      <c r="L120" s="108">
        <f t="shared" si="14"/>
        <v>0.59759036144578315</v>
      </c>
      <c r="M120" s="108">
        <f t="shared" si="14"/>
        <v>0.65542168674698797</v>
      </c>
      <c r="N120" s="108">
        <f t="shared" si="14"/>
        <v>0.71084337349397586</v>
      </c>
      <c r="O120" s="108">
        <f t="shared" si="14"/>
        <v>0.74216867469879522</v>
      </c>
      <c r="P120" s="108">
        <f t="shared" si="14"/>
        <v>0.77349397590361446</v>
      </c>
      <c r="Q120" s="108">
        <f t="shared" si="14"/>
        <v>0.80722891566265065</v>
      </c>
      <c r="R120" s="108">
        <f t="shared" si="14"/>
        <v>0.84337349397590367</v>
      </c>
      <c r="S120" s="108">
        <f t="shared" si="14"/>
        <v>0.87710843373493974</v>
      </c>
      <c r="T120" s="108">
        <f t="shared" si="14"/>
        <v>0.88674698795180718</v>
      </c>
      <c r="U120" s="108">
        <f t="shared" si="14"/>
        <v>0.91807228915662653</v>
      </c>
      <c r="V120" s="108">
        <f t="shared" si="14"/>
        <v>0.92048192771084336</v>
      </c>
      <c r="W120" s="108">
        <f t="shared" si="14"/>
        <v>0.93253012048192774</v>
      </c>
      <c r="X120" s="108">
        <f t="shared" si="14"/>
        <v>0.9373493975903614</v>
      </c>
      <c r="Y120" s="108">
        <f t="shared" si="14"/>
        <v>0.94698795180722894</v>
      </c>
      <c r="Z120" s="108">
        <f t="shared" si="14"/>
        <v>0.96144578313253015</v>
      </c>
      <c r="AA120" s="108">
        <f t="shared" si="14"/>
        <v>0.97349397590361442</v>
      </c>
      <c r="AB120" s="108">
        <f t="shared" si="14"/>
        <v>0.97831325301204819</v>
      </c>
      <c r="AC120" s="108">
        <f t="shared" si="14"/>
        <v>0.97831325301204819</v>
      </c>
      <c r="AD120" s="108">
        <f t="shared" si="14"/>
        <v>0.97831325301204819</v>
      </c>
      <c r="AE120" s="108">
        <f t="shared" si="14"/>
        <v>0.97831325301204819</v>
      </c>
      <c r="AF120" s="108">
        <f t="shared" si="14"/>
        <v>0.98313253012048196</v>
      </c>
      <c r="AG120" s="108">
        <f t="shared" si="14"/>
        <v>0.98554216867469879</v>
      </c>
      <c r="AH120" s="108">
        <f t="shared" si="14"/>
        <v>0.98795180722891562</v>
      </c>
      <c r="AI120" s="110">
        <f t="shared" si="14"/>
        <v>0</v>
      </c>
      <c r="AJ120" s="110">
        <f t="shared" si="14"/>
        <v>0</v>
      </c>
      <c r="AK120" s="110">
        <f t="shared" si="14"/>
        <v>0</v>
      </c>
      <c r="AL120" s="110">
        <f t="shared" si="14"/>
        <v>0</v>
      </c>
      <c r="AM120" s="110">
        <f t="shared" si="14"/>
        <v>0</v>
      </c>
      <c r="AN120" s="110">
        <f t="shared" si="14"/>
        <v>0</v>
      </c>
      <c r="AO120" s="110">
        <f t="shared" si="14"/>
        <v>0</v>
      </c>
      <c r="AP120" s="111">
        <f t="shared" si="14"/>
        <v>0</v>
      </c>
    </row>
    <row r="121" spans="2:42" x14ac:dyDescent="0.25">
      <c r="B121" s="78">
        <f t="shared" si="15"/>
        <v>2009</v>
      </c>
      <c r="C121" s="107">
        <f t="shared" si="14"/>
        <v>3.0232558139534883E-2</v>
      </c>
      <c r="D121" s="108">
        <f t="shared" si="14"/>
        <v>6.7441860465116285E-2</v>
      </c>
      <c r="E121" s="108">
        <f t="shared" si="14"/>
        <v>0.10930232558139535</v>
      </c>
      <c r="F121" s="108">
        <f t="shared" si="14"/>
        <v>0.17674418604651163</v>
      </c>
      <c r="G121" s="108">
        <f t="shared" si="14"/>
        <v>0.24186046511627907</v>
      </c>
      <c r="H121" s="108">
        <f t="shared" si="14"/>
        <v>0.31627906976744186</v>
      </c>
      <c r="I121" s="108">
        <f t="shared" si="14"/>
        <v>0.38139534883720932</v>
      </c>
      <c r="J121" s="108">
        <f t="shared" si="14"/>
        <v>0.42790697674418604</v>
      </c>
      <c r="K121" s="108">
        <f t="shared" si="14"/>
        <v>0.46046511627906977</v>
      </c>
      <c r="L121" s="108">
        <f t="shared" si="14"/>
        <v>0.52558139534883719</v>
      </c>
      <c r="M121" s="108">
        <f t="shared" si="14"/>
        <v>0.58372093023255811</v>
      </c>
      <c r="N121" s="108">
        <f t="shared" si="14"/>
        <v>0.63255813953488371</v>
      </c>
      <c r="O121" s="108">
        <f t="shared" si="14"/>
        <v>0.67906976744186043</v>
      </c>
      <c r="P121" s="108">
        <f t="shared" si="14"/>
        <v>0.71162790697674416</v>
      </c>
      <c r="Q121" s="108">
        <f t="shared" si="14"/>
        <v>0.75348837209302322</v>
      </c>
      <c r="R121" s="108">
        <f t="shared" si="14"/>
        <v>0.78837209302325584</v>
      </c>
      <c r="S121" s="108">
        <f t="shared" si="14"/>
        <v>0.81627906976744191</v>
      </c>
      <c r="T121" s="108">
        <f t="shared" si="14"/>
        <v>0.84883720930232553</v>
      </c>
      <c r="U121" s="108">
        <f t="shared" si="14"/>
        <v>0.86046511627906974</v>
      </c>
      <c r="V121" s="108">
        <f t="shared" si="14"/>
        <v>0.86976744186046506</v>
      </c>
      <c r="W121" s="108">
        <f t="shared" si="14"/>
        <v>0.88139534883720927</v>
      </c>
      <c r="X121" s="108">
        <f t="shared" si="14"/>
        <v>0.89302325581395348</v>
      </c>
      <c r="Y121" s="108">
        <f t="shared" si="14"/>
        <v>0.89534883720930236</v>
      </c>
      <c r="Z121" s="108">
        <f t="shared" si="14"/>
        <v>0.90465116279069768</v>
      </c>
      <c r="AA121" s="108">
        <f t="shared" si="14"/>
        <v>0.91162790697674423</v>
      </c>
      <c r="AB121" s="108">
        <f t="shared" si="14"/>
        <v>0.913953488372093</v>
      </c>
      <c r="AC121" s="108">
        <f t="shared" si="14"/>
        <v>0.913953488372093</v>
      </c>
      <c r="AD121" s="108">
        <f t="shared" si="14"/>
        <v>0.92093023255813955</v>
      </c>
      <c r="AE121" s="110">
        <f t="shared" si="14"/>
        <v>0</v>
      </c>
      <c r="AF121" s="110">
        <f t="shared" si="14"/>
        <v>0</v>
      </c>
      <c r="AG121" s="110">
        <f t="shared" si="14"/>
        <v>0</v>
      </c>
      <c r="AH121" s="110">
        <f t="shared" si="14"/>
        <v>0</v>
      </c>
      <c r="AI121" s="110">
        <f t="shared" si="14"/>
        <v>0</v>
      </c>
      <c r="AJ121" s="110">
        <f t="shared" si="14"/>
        <v>0</v>
      </c>
      <c r="AK121" s="110">
        <f t="shared" si="14"/>
        <v>0</v>
      </c>
      <c r="AL121" s="110">
        <f t="shared" si="14"/>
        <v>0</v>
      </c>
      <c r="AM121" s="110">
        <f t="shared" si="14"/>
        <v>0</v>
      </c>
      <c r="AN121" s="110">
        <f t="shared" si="14"/>
        <v>0</v>
      </c>
      <c r="AO121" s="110">
        <f t="shared" si="14"/>
        <v>0</v>
      </c>
      <c r="AP121" s="111">
        <f t="shared" si="14"/>
        <v>0</v>
      </c>
    </row>
    <row r="122" spans="2:42" x14ac:dyDescent="0.25">
      <c r="B122" s="78">
        <f t="shared" si="15"/>
        <v>2010</v>
      </c>
      <c r="C122" s="107">
        <f t="shared" si="14"/>
        <v>5.4761904761904762E-2</v>
      </c>
      <c r="D122" s="108">
        <f t="shared" si="14"/>
        <v>9.0476190476190474E-2</v>
      </c>
      <c r="E122" s="108">
        <f t="shared" si="14"/>
        <v>0.14285714285714285</v>
      </c>
      <c r="F122" s="108">
        <f t="shared" si="14"/>
        <v>0.20238095238095238</v>
      </c>
      <c r="G122" s="108">
        <f t="shared" si="14"/>
        <v>0.28095238095238095</v>
      </c>
      <c r="H122" s="108">
        <f t="shared" si="14"/>
        <v>0.34285714285714286</v>
      </c>
      <c r="I122" s="108">
        <f t="shared" si="14"/>
        <v>0.37142857142857144</v>
      </c>
      <c r="J122" s="108">
        <f t="shared" si="14"/>
        <v>0.42857142857142855</v>
      </c>
      <c r="K122" s="108">
        <f t="shared" si="14"/>
        <v>0.49523809523809526</v>
      </c>
      <c r="L122" s="108">
        <f t="shared" si="14"/>
        <v>0.54523809523809519</v>
      </c>
      <c r="M122" s="108">
        <f t="shared" si="14"/>
        <v>0.59285714285714286</v>
      </c>
      <c r="N122" s="108">
        <f t="shared" si="14"/>
        <v>0.64047619047619042</v>
      </c>
      <c r="O122" s="108">
        <f t="shared" si="14"/>
        <v>0.68333333333333335</v>
      </c>
      <c r="P122" s="108">
        <f t="shared" si="14"/>
        <v>0.72380952380952379</v>
      </c>
      <c r="Q122" s="108">
        <f t="shared" si="14"/>
        <v>0.76666666666666672</v>
      </c>
      <c r="R122" s="108">
        <f t="shared" si="14"/>
        <v>0.80476190476190479</v>
      </c>
      <c r="S122" s="108">
        <f t="shared" si="14"/>
        <v>0.82857142857142863</v>
      </c>
      <c r="T122" s="108">
        <f t="shared" si="14"/>
        <v>0.84523809523809523</v>
      </c>
      <c r="U122" s="108">
        <f t="shared" si="14"/>
        <v>0.86428571428571432</v>
      </c>
      <c r="V122" s="108">
        <f t="shared" si="14"/>
        <v>0.87857142857142856</v>
      </c>
      <c r="W122" s="108">
        <f t="shared" si="14"/>
        <v>0.9</v>
      </c>
      <c r="X122" s="108">
        <f t="shared" si="14"/>
        <v>0.91666666666666663</v>
      </c>
      <c r="Y122" s="108">
        <f t="shared" si="14"/>
        <v>0.92619047619047623</v>
      </c>
      <c r="Z122" s="108">
        <f t="shared" si="14"/>
        <v>0.93571428571428572</v>
      </c>
      <c r="AA122" s="110">
        <f t="shared" si="14"/>
        <v>0</v>
      </c>
      <c r="AB122" s="110">
        <f t="shared" si="14"/>
        <v>0</v>
      </c>
      <c r="AC122" s="110">
        <f t="shared" si="14"/>
        <v>0</v>
      </c>
      <c r="AD122" s="110">
        <f t="shared" si="14"/>
        <v>0</v>
      </c>
      <c r="AE122" s="110">
        <f t="shared" si="14"/>
        <v>0</v>
      </c>
      <c r="AF122" s="110">
        <f t="shared" si="14"/>
        <v>0</v>
      </c>
      <c r="AG122" s="110">
        <f t="shared" si="14"/>
        <v>0</v>
      </c>
      <c r="AH122" s="110">
        <f t="shared" si="14"/>
        <v>0</v>
      </c>
      <c r="AI122" s="110">
        <f t="shared" si="14"/>
        <v>0</v>
      </c>
      <c r="AJ122" s="110">
        <f t="shared" si="14"/>
        <v>0</v>
      </c>
      <c r="AK122" s="110">
        <f t="shared" si="14"/>
        <v>0</v>
      </c>
      <c r="AL122" s="110">
        <f t="shared" si="14"/>
        <v>0</v>
      </c>
      <c r="AM122" s="110">
        <f t="shared" si="14"/>
        <v>0</v>
      </c>
      <c r="AN122" s="110">
        <f t="shared" si="14"/>
        <v>0</v>
      </c>
      <c r="AO122" s="110">
        <f t="shared" si="14"/>
        <v>0</v>
      </c>
      <c r="AP122" s="111">
        <f t="shared" si="14"/>
        <v>0</v>
      </c>
    </row>
    <row r="123" spans="2:42" x14ac:dyDescent="0.25">
      <c r="B123" s="78">
        <f t="shared" si="15"/>
        <v>2011</v>
      </c>
      <c r="C123" s="107">
        <f t="shared" si="14"/>
        <v>3.017241379310345E-2</v>
      </c>
      <c r="D123" s="108">
        <f t="shared" si="14"/>
        <v>7.9741379310344834E-2</v>
      </c>
      <c r="E123" s="108">
        <f t="shared" si="14"/>
        <v>0.10560344827586207</v>
      </c>
      <c r="F123" s="108">
        <f t="shared" si="14"/>
        <v>0.14439655172413793</v>
      </c>
      <c r="G123" s="108">
        <f t="shared" si="14"/>
        <v>0.20043103448275862</v>
      </c>
      <c r="H123" s="108">
        <f t="shared" si="14"/>
        <v>0.27586206896551724</v>
      </c>
      <c r="I123" s="108">
        <f t="shared" si="14"/>
        <v>0.32758620689655171</v>
      </c>
      <c r="J123" s="108">
        <f t="shared" si="14"/>
        <v>0.37931034482758619</v>
      </c>
      <c r="K123" s="108">
        <f t="shared" si="14"/>
        <v>0.42241379310344829</v>
      </c>
      <c r="L123" s="108">
        <f t="shared" si="14"/>
        <v>0.47629310344827586</v>
      </c>
      <c r="M123" s="108">
        <f t="shared" si="14"/>
        <v>0.53663793103448276</v>
      </c>
      <c r="N123" s="108">
        <f t="shared" si="14"/>
        <v>0.57758620689655171</v>
      </c>
      <c r="O123" s="108">
        <f t="shared" si="14"/>
        <v>0.625</v>
      </c>
      <c r="P123" s="108">
        <f t="shared" si="14"/>
        <v>0.65517241379310343</v>
      </c>
      <c r="Q123" s="108">
        <f t="shared" si="14"/>
        <v>0.68534482758620685</v>
      </c>
      <c r="R123" s="108">
        <f t="shared" si="14"/>
        <v>0.73706896551724133</v>
      </c>
      <c r="S123" s="108">
        <f t="shared" si="14"/>
        <v>0.76508620689655171</v>
      </c>
      <c r="T123" s="108">
        <f t="shared" si="14"/>
        <v>0.79741379310344829</v>
      </c>
      <c r="U123" s="108">
        <f t="shared" si="14"/>
        <v>0.80818965517241381</v>
      </c>
      <c r="V123" s="108">
        <f t="shared" si="14"/>
        <v>0.8125</v>
      </c>
      <c r="W123" s="110">
        <f t="shared" si="14"/>
        <v>0</v>
      </c>
      <c r="X123" s="110">
        <f t="shared" si="14"/>
        <v>0</v>
      </c>
      <c r="Y123" s="110">
        <f t="shared" si="14"/>
        <v>0</v>
      </c>
      <c r="Z123" s="110">
        <f t="shared" si="14"/>
        <v>0</v>
      </c>
      <c r="AA123" s="110">
        <f t="shared" si="14"/>
        <v>0</v>
      </c>
      <c r="AB123" s="110">
        <f t="shared" si="14"/>
        <v>0</v>
      </c>
      <c r="AC123" s="110">
        <f t="shared" si="14"/>
        <v>0</v>
      </c>
      <c r="AD123" s="110">
        <f t="shared" si="14"/>
        <v>0</v>
      </c>
      <c r="AE123" s="110">
        <f t="shared" si="14"/>
        <v>0</v>
      </c>
      <c r="AF123" s="110">
        <f t="shared" si="14"/>
        <v>0</v>
      </c>
      <c r="AG123" s="110">
        <f t="shared" si="14"/>
        <v>0</v>
      </c>
      <c r="AH123" s="110">
        <f t="shared" si="14"/>
        <v>0</v>
      </c>
      <c r="AI123" s="110">
        <f t="shared" si="14"/>
        <v>0</v>
      </c>
      <c r="AJ123" s="110">
        <f t="shared" si="14"/>
        <v>0</v>
      </c>
      <c r="AK123" s="110">
        <f t="shared" si="14"/>
        <v>0</v>
      </c>
      <c r="AL123" s="110">
        <f t="shared" si="14"/>
        <v>0</v>
      </c>
      <c r="AM123" s="110">
        <f t="shared" si="14"/>
        <v>0</v>
      </c>
      <c r="AN123" s="110">
        <f t="shared" si="14"/>
        <v>0</v>
      </c>
      <c r="AO123" s="110">
        <f t="shared" si="14"/>
        <v>0</v>
      </c>
      <c r="AP123" s="111">
        <f t="shared" si="14"/>
        <v>0</v>
      </c>
    </row>
    <row r="124" spans="2:42" x14ac:dyDescent="0.25">
      <c r="B124" s="78">
        <f t="shared" si="15"/>
        <v>2012</v>
      </c>
      <c r="C124" s="107">
        <f t="shared" si="14"/>
        <v>2.6785714285714284E-2</v>
      </c>
      <c r="D124" s="108">
        <f t="shared" si="14"/>
        <v>4.642857142857143E-2</v>
      </c>
      <c r="E124" s="108">
        <f t="shared" si="14"/>
        <v>8.3928571428571422E-2</v>
      </c>
      <c r="F124" s="108">
        <f t="shared" si="14"/>
        <v>0.14464285714285716</v>
      </c>
      <c r="G124" s="108">
        <f t="shared" si="14"/>
        <v>0.18392857142857144</v>
      </c>
      <c r="H124" s="108">
        <f t="shared" si="14"/>
        <v>0.23035714285714284</v>
      </c>
      <c r="I124" s="108">
        <f t="shared" si="14"/>
        <v>0.28928571428571431</v>
      </c>
      <c r="J124" s="108">
        <f t="shared" si="14"/>
        <v>0.33571428571428569</v>
      </c>
      <c r="K124" s="108">
        <f t="shared" si="14"/>
        <v>0.38571428571428573</v>
      </c>
      <c r="L124" s="108">
        <f t="shared" si="14"/>
        <v>0.43035714285714288</v>
      </c>
      <c r="M124" s="108">
        <f t="shared" si="14"/>
        <v>0.50178571428571428</v>
      </c>
      <c r="N124" s="108">
        <f t="shared" si="14"/>
        <v>0.5535714285714286</v>
      </c>
      <c r="O124" s="108">
        <f t="shared" si="14"/>
        <v>0.5982142857142857</v>
      </c>
      <c r="P124" s="108">
        <f t="shared" si="14"/>
        <v>0.62678571428571428</v>
      </c>
      <c r="Q124" s="108">
        <f t="shared" si="14"/>
        <v>0.65535714285714286</v>
      </c>
      <c r="R124" s="108">
        <f t="shared" si="14"/>
        <v>0.66607142857142854</v>
      </c>
      <c r="S124" s="110">
        <f t="shared" si="14"/>
        <v>0</v>
      </c>
      <c r="T124" s="110">
        <f t="shared" si="14"/>
        <v>0</v>
      </c>
      <c r="U124" s="110">
        <f t="shared" si="14"/>
        <v>0</v>
      </c>
      <c r="V124" s="110">
        <f t="shared" si="14"/>
        <v>0</v>
      </c>
      <c r="W124" s="110">
        <f t="shared" si="14"/>
        <v>0</v>
      </c>
      <c r="X124" s="110">
        <f t="shared" si="14"/>
        <v>0</v>
      </c>
      <c r="Y124" s="110">
        <f t="shared" si="14"/>
        <v>0</v>
      </c>
      <c r="Z124" s="110">
        <f t="shared" si="14"/>
        <v>0</v>
      </c>
      <c r="AA124" s="110">
        <f t="shared" si="14"/>
        <v>0</v>
      </c>
      <c r="AB124" s="110">
        <f t="shared" si="14"/>
        <v>0</v>
      </c>
      <c r="AC124" s="110">
        <f t="shared" si="14"/>
        <v>0</v>
      </c>
      <c r="AD124" s="110">
        <f t="shared" si="14"/>
        <v>0</v>
      </c>
      <c r="AE124" s="110">
        <f t="shared" si="14"/>
        <v>0</v>
      </c>
      <c r="AF124" s="110">
        <f t="shared" si="14"/>
        <v>0</v>
      </c>
      <c r="AG124" s="110">
        <f t="shared" si="14"/>
        <v>0</v>
      </c>
      <c r="AH124" s="110">
        <f t="shared" si="14"/>
        <v>0</v>
      </c>
      <c r="AI124" s="110">
        <f t="shared" si="14"/>
        <v>0</v>
      </c>
      <c r="AJ124" s="110">
        <f t="shared" si="14"/>
        <v>0</v>
      </c>
      <c r="AK124" s="110">
        <f t="shared" si="14"/>
        <v>0</v>
      </c>
      <c r="AL124" s="110">
        <f t="shared" si="14"/>
        <v>0</v>
      </c>
      <c r="AM124" s="110">
        <f t="shared" si="14"/>
        <v>0</v>
      </c>
      <c r="AN124" s="110">
        <f t="shared" si="14"/>
        <v>0</v>
      </c>
      <c r="AO124" s="110">
        <f t="shared" si="14"/>
        <v>0</v>
      </c>
      <c r="AP124" s="111">
        <f t="shared" si="14"/>
        <v>0</v>
      </c>
    </row>
    <row r="125" spans="2:42" x14ac:dyDescent="0.25">
      <c r="B125" s="78">
        <f t="shared" si="15"/>
        <v>2013</v>
      </c>
      <c r="C125" s="107">
        <f t="shared" si="14"/>
        <v>2.9850746268656716E-2</v>
      </c>
      <c r="D125" s="108">
        <f t="shared" si="14"/>
        <v>5.2238805970149252E-2</v>
      </c>
      <c r="E125" s="108">
        <f t="shared" si="14"/>
        <v>8.2089552238805971E-2</v>
      </c>
      <c r="F125" s="108">
        <f t="shared" si="14"/>
        <v>0.11194029850746269</v>
      </c>
      <c r="G125" s="108">
        <f t="shared" si="14"/>
        <v>0.15298507462686567</v>
      </c>
      <c r="H125" s="108">
        <f t="shared" si="14"/>
        <v>0.19776119402985073</v>
      </c>
      <c r="I125" s="108">
        <f t="shared" si="14"/>
        <v>0.25</v>
      </c>
      <c r="J125" s="108">
        <f t="shared" si="14"/>
        <v>0.29850746268656714</v>
      </c>
      <c r="K125" s="108">
        <f t="shared" si="14"/>
        <v>0.36567164179104478</v>
      </c>
      <c r="L125" s="108">
        <f t="shared" si="14"/>
        <v>0.39738805970149255</v>
      </c>
      <c r="M125" s="108">
        <f t="shared" si="14"/>
        <v>0.41977611940298509</v>
      </c>
      <c r="N125" s="108">
        <f t="shared" si="14"/>
        <v>0.43843283582089554</v>
      </c>
      <c r="O125" s="110">
        <f t="shared" si="14"/>
        <v>0</v>
      </c>
      <c r="P125" s="110">
        <f t="shared" si="14"/>
        <v>0</v>
      </c>
      <c r="Q125" s="110">
        <f t="shared" si="14"/>
        <v>0</v>
      </c>
      <c r="R125" s="110">
        <f t="shared" ref="R125:AP125" si="16">(R69+R83)/($AS13)</f>
        <v>0</v>
      </c>
      <c r="S125" s="110">
        <f t="shared" si="16"/>
        <v>0</v>
      </c>
      <c r="T125" s="110">
        <f t="shared" si="16"/>
        <v>0</v>
      </c>
      <c r="U125" s="110">
        <f t="shared" si="16"/>
        <v>0</v>
      </c>
      <c r="V125" s="110">
        <f t="shared" si="16"/>
        <v>0</v>
      </c>
      <c r="W125" s="110">
        <f t="shared" si="16"/>
        <v>0</v>
      </c>
      <c r="X125" s="110">
        <f t="shared" si="16"/>
        <v>0</v>
      </c>
      <c r="Y125" s="110">
        <f t="shared" si="16"/>
        <v>0</v>
      </c>
      <c r="Z125" s="110">
        <f t="shared" si="16"/>
        <v>0</v>
      </c>
      <c r="AA125" s="110">
        <f t="shared" si="16"/>
        <v>0</v>
      </c>
      <c r="AB125" s="110">
        <f t="shared" si="16"/>
        <v>0</v>
      </c>
      <c r="AC125" s="110">
        <f t="shared" si="16"/>
        <v>0</v>
      </c>
      <c r="AD125" s="110">
        <f t="shared" si="16"/>
        <v>0</v>
      </c>
      <c r="AE125" s="110">
        <f t="shared" si="16"/>
        <v>0</v>
      </c>
      <c r="AF125" s="110">
        <f t="shared" si="16"/>
        <v>0</v>
      </c>
      <c r="AG125" s="110">
        <f t="shared" si="16"/>
        <v>0</v>
      </c>
      <c r="AH125" s="110">
        <f t="shared" si="16"/>
        <v>0</v>
      </c>
      <c r="AI125" s="110">
        <f t="shared" si="16"/>
        <v>0</v>
      </c>
      <c r="AJ125" s="110">
        <f t="shared" si="16"/>
        <v>0</v>
      </c>
      <c r="AK125" s="110">
        <f t="shared" si="16"/>
        <v>0</v>
      </c>
      <c r="AL125" s="110">
        <f t="shared" si="16"/>
        <v>0</v>
      </c>
      <c r="AM125" s="110">
        <f t="shared" si="16"/>
        <v>0</v>
      </c>
      <c r="AN125" s="110">
        <f t="shared" si="16"/>
        <v>0</v>
      </c>
      <c r="AO125" s="110">
        <f t="shared" si="16"/>
        <v>0</v>
      </c>
      <c r="AP125" s="111">
        <f t="shared" si="16"/>
        <v>0</v>
      </c>
    </row>
    <row r="126" spans="2:42" x14ac:dyDescent="0.25">
      <c r="B126" s="78">
        <f t="shared" si="15"/>
        <v>2014</v>
      </c>
      <c r="C126" s="107">
        <f t="shared" ref="C126:AP127" si="17">(C70+C84)/($AS14)</f>
        <v>2.3094688221709007E-2</v>
      </c>
      <c r="D126" s="108">
        <f t="shared" si="17"/>
        <v>5.0808314087759814E-2</v>
      </c>
      <c r="E126" s="108">
        <f t="shared" si="17"/>
        <v>9.0069284064665134E-2</v>
      </c>
      <c r="F126" s="108">
        <f t="shared" si="17"/>
        <v>0.15011547344110854</v>
      </c>
      <c r="G126" s="108">
        <f t="shared" si="17"/>
        <v>0.21247113163972287</v>
      </c>
      <c r="H126" s="108">
        <f t="shared" si="17"/>
        <v>0.24480369515011546</v>
      </c>
      <c r="I126" s="108">
        <f t="shared" si="17"/>
        <v>0.27251732101616627</v>
      </c>
      <c r="J126" s="108">
        <f t="shared" si="17"/>
        <v>0.28868360277136257</v>
      </c>
      <c r="K126" s="110">
        <f t="shared" si="17"/>
        <v>0</v>
      </c>
      <c r="L126" s="110">
        <f t="shared" si="17"/>
        <v>0</v>
      </c>
      <c r="M126" s="110">
        <f t="shared" si="17"/>
        <v>0</v>
      </c>
      <c r="N126" s="110">
        <f t="shared" si="17"/>
        <v>0</v>
      </c>
      <c r="O126" s="110">
        <f t="shared" si="17"/>
        <v>0</v>
      </c>
      <c r="P126" s="110">
        <f t="shared" si="17"/>
        <v>0</v>
      </c>
      <c r="Q126" s="110">
        <f t="shared" si="17"/>
        <v>0</v>
      </c>
      <c r="R126" s="110">
        <f t="shared" si="17"/>
        <v>0</v>
      </c>
      <c r="S126" s="110">
        <f t="shared" si="17"/>
        <v>0</v>
      </c>
      <c r="T126" s="110">
        <f t="shared" si="17"/>
        <v>0</v>
      </c>
      <c r="U126" s="110">
        <f t="shared" si="17"/>
        <v>0</v>
      </c>
      <c r="V126" s="110">
        <f t="shared" si="17"/>
        <v>0</v>
      </c>
      <c r="W126" s="110">
        <f t="shared" si="17"/>
        <v>0</v>
      </c>
      <c r="X126" s="110">
        <f t="shared" si="17"/>
        <v>0</v>
      </c>
      <c r="Y126" s="110">
        <f t="shared" si="17"/>
        <v>0</v>
      </c>
      <c r="Z126" s="110">
        <f t="shared" si="17"/>
        <v>0</v>
      </c>
      <c r="AA126" s="110">
        <f t="shared" si="17"/>
        <v>0</v>
      </c>
      <c r="AB126" s="110">
        <f t="shared" si="17"/>
        <v>0</v>
      </c>
      <c r="AC126" s="110">
        <f t="shared" si="17"/>
        <v>0</v>
      </c>
      <c r="AD126" s="110">
        <f t="shared" si="17"/>
        <v>0</v>
      </c>
      <c r="AE126" s="110">
        <f t="shared" si="17"/>
        <v>0</v>
      </c>
      <c r="AF126" s="110">
        <f t="shared" si="17"/>
        <v>0</v>
      </c>
      <c r="AG126" s="110">
        <f t="shared" si="17"/>
        <v>0</v>
      </c>
      <c r="AH126" s="110">
        <f t="shared" si="17"/>
        <v>0</v>
      </c>
      <c r="AI126" s="110">
        <f t="shared" si="17"/>
        <v>0</v>
      </c>
      <c r="AJ126" s="110">
        <f t="shared" si="17"/>
        <v>0</v>
      </c>
      <c r="AK126" s="110">
        <f t="shared" si="17"/>
        <v>0</v>
      </c>
      <c r="AL126" s="110">
        <f t="shared" si="17"/>
        <v>0</v>
      </c>
      <c r="AM126" s="110">
        <f t="shared" si="17"/>
        <v>0</v>
      </c>
      <c r="AN126" s="110">
        <f t="shared" si="17"/>
        <v>0</v>
      </c>
      <c r="AO126" s="110">
        <f t="shared" si="17"/>
        <v>0</v>
      </c>
      <c r="AP126" s="111">
        <f t="shared" si="17"/>
        <v>0</v>
      </c>
    </row>
    <row r="127" spans="2:42" x14ac:dyDescent="0.25">
      <c r="B127" s="79">
        <f t="shared" si="15"/>
        <v>2015</v>
      </c>
      <c r="C127" s="112">
        <f t="shared" si="17"/>
        <v>2.6066350710900472E-2</v>
      </c>
      <c r="D127" s="113">
        <f t="shared" si="17"/>
        <v>4.7393364928909949E-2</v>
      </c>
      <c r="E127" s="113">
        <f t="shared" si="17"/>
        <v>5.6872037914691941E-2</v>
      </c>
      <c r="F127" s="113">
        <f t="shared" si="17"/>
        <v>7.582938388625593E-2</v>
      </c>
      <c r="G127" s="114">
        <f t="shared" si="17"/>
        <v>0</v>
      </c>
      <c r="H127" s="114">
        <f t="shared" si="17"/>
        <v>0</v>
      </c>
      <c r="I127" s="114">
        <f t="shared" si="17"/>
        <v>0</v>
      </c>
      <c r="J127" s="114">
        <f t="shared" si="17"/>
        <v>0</v>
      </c>
      <c r="K127" s="114">
        <f t="shared" si="17"/>
        <v>0</v>
      </c>
      <c r="L127" s="114">
        <f t="shared" si="17"/>
        <v>0</v>
      </c>
      <c r="M127" s="114">
        <f t="shared" si="17"/>
        <v>0</v>
      </c>
      <c r="N127" s="114">
        <f t="shared" si="17"/>
        <v>0</v>
      </c>
      <c r="O127" s="114">
        <f t="shared" si="17"/>
        <v>0</v>
      </c>
      <c r="P127" s="114">
        <f t="shared" si="17"/>
        <v>0</v>
      </c>
      <c r="Q127" s="114">
        <f t="shared" si="17"/>
        <v>0</v>
      </c>
      <c r="R127" s="114">
        <f t="shared" si="17"/>
        <v>0</v>
      </c>
      <c r="S127" s="114">
        <f t="shared" si="17"/>
        <v>0</v>
      </c>
      <c r="T127" s="114">
        <f t="shared" si="17"/>
        <v>0</v>
      </c>
      <c r="U127" s="114">
        <f t="shared" si="17"/>
        <v>0</v>
      </c>
      <c r="V127" s="114">
        <f t="shared" si="17"/>
        <v>0</v>
      </c>
      <c r="W127" s="114">
        <f t="shared" si="17"/>
        <v>0</v>
      </c>
      <c r="X127" s="114">
        <f t="shared" si="17"/>
        <v>0</v>
      </c>
      <c r="Y127" s="114">
        <f t="shared" si="17"/>
        <v>0</v>
      </c>
      <c r="Z127" s="114">
        <f t="shared" si="17"/>
        <v>0</v>
      </c>
      <c r="AA127" s="114">
        <f t="shared" si="17"/>
        <v>0</v>
      </c>
      <c r="AB127" s="114">
        <f t="shared" si="17"/>
        <v>0</v>
      </c>
      <c r="AC127" s="114">
        <f t="shared" si="17"/>
        <v>0</v>
      </c>
      <c r="AD127" s="114">
        <f t="shared" si="17"/>
        <v>0</v>
      </c>
      <c r="AE127" s="114">
        <f t="shared" si="17"/>
        <v>0</v>
      </c>
      <c r="AF127" s="114">
        <f t="shared" si="17"/>
        <v>0</v>
      </c>
      <c r="AG127" s="114">
        <f t="shared" si="17"/>
        <v>0</v>
      </c>
      <c r="AH127" s="114">
        <f t="shared" si="17"/>
        <v>0</v>
      </c>
      <c r="AI127" s="114">
        <f t="shared" si="17"/>
        <v>0</v>
      </c>
      <c r="AJ127" s="114">
        <f t="shared" si="17"/>
        <v>0</v>
      </c>
      <c r="AK127" s="114">
        <f t="shared" si="17"/>
        <v>0</v>
      </c>
      <c r="AL127" s="114">
        <f t="shared" si="17"/>
        <v>0</v>
      </c>
      <c r="AM127" s="114">
        <f t="shared" si="17"/>
        <v>0</v>
      </c>
      <c r="AN127" s="114">
        <f t="shared" si="17"/>
        <v>0</v>
      </c>
      <c r="AO127" s="114">
        <f t="shared" si="17"/>
        <v>0</v>
      </c>
      <c r="AP127" s="115">
        <f t="shared" si="17"/>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70" customWidth="1"/>
    <col min="2" max="2" width="18.7109375" style="70" customWidth="1"/>
    <col min="3" max="42" width="9.28515625" style="70" customWidth="1"/>
    <col min="43" max="43" width="4.5703125" style="70" customWidth="1"/>
    <col min="44" max="45" width="12.28515625" style="70" customWidth="1"/>
    <col min="46" max="46" width="4.5703125" style="70" customWidth="1"/>
    <col min="47" max="16384" width="8.85546875" style="70" hidden="1"/>
  </cols>
  <sheetData>
    <row r="1" spans="1:45" ht="15.75" x14ac:dyDescent="0.25">
      <c r="A1" s="69" t="s">
        <v>192</v>
      </c>
      <c r="E1"/>
      <c r="F1"/>
    </row>
    <row r="2" spans="1:45" x14ac:dyDescent="0.25">
      <c r="A2"/>
    </row>
    <row r="3" spans="1:45" customFormat="1" x14ac:dyDescent="0.25">
      <c r="AR3" s="70"/>
    </row>
    <row r="4" spans="1:45" x14ac:dyDescent="0.25">
      <c r="A4" s="83"/>
      <c r="B4" s="83"/>
      <c r="C4" s="267" t="s">
        <v>147</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row>
    <row r="5" spans="1:45" x14ac:dyDescent="0.25">
      <c r="B5" s="84" t="s">
        <v>0</v>
      </c>
      <c r="C5" s="86" t="s">
        <v>88</v>
      </c>
      <c r="D5" s="87" t="s">
        <v>89</v>
      </c>
      <c r="E5" s="87" t="s">
        <v>90</v>
      </c>
      <c r="F5" s="87" t="s">
        <v>91</v>
      </c>
      <c r="G5" s="87" t="s">
        <v>92</v>
      </c>
      <c r="H5" s="87" t="s">
        <v>93</v>
      </c>
      <c r="I5" s="87" t="s">
        <v>94</v>
      </c>
      <c r="J5" s="87" t="s">
        <v>95</v>
      </c>
      <c r="K5" s="87" t="s">
        <v>96</v>
      </c>
      <c r="L5" s="87" t="s">
        <v>97</v>
      </c>
      <c r="M5" s="87" t="s">
        <v>98</v>
      </c>
      <c r="N5" s="87" t="s">
        <v>99</v>
      </c>
      <c r="O5" s="87" t="s">
        <v>100</v>
      </c>
      <c r="P5" s="87" t="s">
        <v>101</v>
      </c>
      <c r="Q5" s="87" t="s">
        <v>102</v>
      </c>
      <c r="R5" s="87" t="s">
        <v>103</v>
      </c>
      <c r="S5" s="87" t="s">
        <v>104</v>
      </c>
      <c r="T5" s="87" t="s">
        <v>105</v>
      </c>
      <c r="U5" s="87" t="s">
        <v>106</v>
      </c>
      <c r="V5" s="87" t="s">
        <v>107</v>
      </c>
      <c r="W5" s="87" t="s">
        <v>108</v>
      </c>
      <c r="X5" s="87" t="s">
        <v>109</v>
      </c>
      <c r="Y5" s="87" t="s">
        <v>110</v>
      </c>
      <c r="Z5" s="87" t="s">
        <v>111</v>
      </c>
      <c r="AA5" s="87" t="s">
        <v>112</v>
      </c>
      <c r="AB5" s="87" t="s">
        <v>113</v>
      </c>
      <c r="AC5" s="87" t="s">
        <v>114</v>
      </c>
      <c r="AD5" s="87" t="s">
        <v>115</v>
      </c>
      <c r="AE5" s="87" t="s">
        <v>116</v>
      </c>
      <c r="AF5" s="87" t="s">
        <v>117</v>
      </c>
      <c r="AG5" s="87" t="s">
        <v>118</v>
      </c>
      <c r="AH5" s="87" t="s">
        <v>119</v>
      </c>
      <c r="AI5" s="87" t="s">
        <v>120</v>
      </c>
      <c r="AJ5" s="87" t="s">
        <v>121</v>
      </c>
      <c r="AK5" s="87" t="s">
        <v>122</v>
      </c>
      <c r="AL5" s="87" t="s">
        <v>123</v>
      </c>
      <c r="AM5" s="87" t="s">
        <v>124</v>
      </c>
      <c r="AN5" s="87" t="s">
        <v>125</v>
      </c>
      <c r="AO5" s="87" t="s">
        <v>126</v>
      </c>
      <c r="AP5" s="88" t="s">
        <v>127</v>
      </c>
      <c r="AR5" s="95" t="s">
        <v>134</v>
      </c>
      <c r="AS5" s="171" t="s">
        <v>6</v>
      </c>
    </row>
    <row r="6" spans="1:45" x14ac:dyDescent="0.25">
      <c r="B6" s="89">
        <v>2006</v>
      </c>
      <c r="C6" s="156">
        <v>11</v>
      </c>
      <c r="D6" s="174">
        <v>4</v>
      </c>
      <c r="E6" s="174">
        <v>9</v>
      </c>
      <c r="F6" s="174">
        <v>8</v>
      </c>
      <c r="G6" s="174">
        <v>79</v>
      </c>
      <c r="H6" s="174">
        <v>114</v>
      </c>
      <c r="I6" s="174">
        <v>93</v>
      </c>
      <c r="J6" s="174">
        <v>395</v>
      </c>
      <c r="K6" s="174">
        <v>17</v>
      </c>
      <c r="L6" s="174">
        <v>3</v>
      </c>
      <c r="M6" s="174">
        <v>4</v>
      </c>
      <c r="N6" s="174">
        <v>2</v>
      </c>
      <c r="O6" s="174">
        <v>2</v>
      </c>
      <c r="P6" s="174">
        <v>3</v>
      </c>
      <c r="Q6" s="174">
        <v>1</v>
      </c>
      <c r="R6" s="174">
        <v>3</v>
      </c>
      <c r="S6" s="174">
        <v>2</v>
      </c>
      <c r="T6" s="174">
        <v>8</v>
      </c>
      <c r="U6" s="174">
        <v>0</v>
      </c>
      <c r="V6" s="174">
        <v>3</v>
      </c>
      <c r="W6" s="174">
        <v>1</v>
      </c>
      <c r="X6" s="174">
        <v>0</v>
      </c>
      <c r="Y6" s="174">
        <v>0</v>
      </c>
      <c r="Z6" s="174">
        <v>2</v>
      </c>
      <c r="AA6" s="174">
        <v>0</v>
      </c>
      <c r="AB6" s="174">
        <v>0</v>
      </c>
      <c r="AC6" s="174">
        <v>0</v>
      </c>
      <c r="AD6" s="174">
        <v>0</v>
      </c>
      <c r="AE6" s="174">
        <v>2</v>
      </c>
      <c r="AF6" s="174">
        <v>4</v>
      </c>
      <c r="AG6" s="174">
        <v>2</v>
      </c>
      <c r="AH6" s="174">
        <v>0</v>
      </c>
      <c r="AI6" s="174">
        <v>0</v>
      </c>
      <c r="AJ6" s="174">
        <v>0</v>
      </c>
      <c r="AK6" s="174">
        <v>3</v>
      </c>
      <c r="AL6" s="174">
        <v>3</v>
      </c>
      <c r="AM6" s="174">
        <v>5</v>
      </c>
      <c r="AN6" s="174">
        <v>0</v>
      </c>
      <c r="AO6" s="174">
        <v>0</v>
      </c>
      <c r="AP6" s="175">
        <v>0</v>
      </c>
      <c r="AQ6" s="71"/>
      <c r="AR6" s="62">
        <v>56</v>
      </c>
      <c r="AS6" s="172">
        <f>SUM(C6:AP6,C27:AP27,AR6)</f>
        <v>1132</v>
      </c>
    </row>
    <row r="7" spans="1:45" x14ac:dyDescent="0.25">
      <c r="B7" s="90">
        <f>B6+1</f>
        <v>2007</v>
      </c>
      <c r="C7" s="176">
        <v>22</v>
      </c>
      <c r="D7" s="177">
        <v>61</v>
      </c>
      <c r="E7" s="177">
        <v>78</v>
      </c>
      <c r="F7" s="177">
        <v>137</v>
      </c>
      <c r="G7" s="177">
        <v>7</v>
      </c>
      <c r="H7" s="177">
        <v>3</v>
      </c>
      <c r="I7" s="177">
        <v>3</v>
      </c>
      <c r="J7" s="177">
        <v>0</v>
      </c>
      <c r="K7" s="177">
        <v>1</v>
      </c>
      <c r="L7" s="177">
        <v>0</v>
      </c>
      <c r="M7" s="177">
        <v>0</v>
      </c>
      <c r="N7" s="177">
        <v>2</v>
      </c>
      <c r="O7" s="177">
        <v>3</v>
      </c>
      <c r="P7" s="177">
        <v>5</v>
      </c>
      <c r="Q7" s="177">
        <v>0</v>
      </c>
      <c r="R7" s="177">
        <v>1</v>
      </c>
      <c r="S7" s="177">
        <v>0</v>
      </c>
      <c r="T7" s="177">
        <v>0</v>
      </c>
      <c r="U7" s="177">
        <v>0</v>
      </c>
      <c r="V7" s="177">
        <v>1</v>
      </c>
      <c r="W7" s="177">
        <v>0</v>
      </c>
      <c r="X7" s="177">
        <v>0</v>
      </c>
      <c r="Y7" s="177">
        <v>0</v>
      </c>
      <c r="Z7" s="177">
        <v>1</v>
      </c>
      <c r="AA7" s="177">
        <v>0</v>
      </c>
      <c r="AB7" s="177">
        <v>0</v>
      </c>
      <c r="AC7" s="177">
        <v>2</v>
      </c>
      <c r="AD7" s="177">
        <v>1</v>
      </c>
      <c r="AE7" s="177">
        <v>1</v>
      </c>
      <c r="AF7" s="177">
        <v>0</v>
      </c>
      <c r="AG7" s="177">
        <v>2</v>
      </c>
      <c r="AH7" s="177">
        <v>3</v>
      </c>
      <c r="AI7" s="177">
        <v>1</v>
      </c>
      <c r="AJ7" s="177">
        <v>0</v>
      </c>
      <c r="AK7" s="177">
        <v>0</v>
      </c>
      <c r="AL7" s="177">
        <v>0</v>
      </c>
      <c r="AM7" s="160"/>
      <c r="AN7" s="160"/>
      <c r="AO7" s="160"/>
      <c r="AP7" s="161"/>
      <c r="AQ7" s="71"/>
      <c r="AR7" s="62">
        <v>25</v>
      </c>
      <c r="AS7" s="172">
        <f t="shared" ref="AS7:AS15" si="0">SUM(C7:AP7,C28:AP28,AR7)</f>
        <v>452</v>
      </c>
    </row>
    <row r="8" spans="1:45" x14ac:dyDescent="0.25">
      <c r="B8" s="90">
        <f t="shared" ref="B8:B15" si="1">B7+1</f>
        <v>2008</v>
      </c>
      <c r="C8" s="176">
        <v>3</v>
      </c>
      <c r="D8" s="177">
        <v>4</v>
      </c>
      <c r="E8" s="177">
        <v>0</v>
      </c>
      <c r="F8" s="177">
        <v>3</v>
      </c>
      <c r="G8" s="177">
        <v>1</v>
      </c>
      <c r="H8" s="177">
        <v>1</v>
      </c>
      <c r="I8" s="177">
        <v>1</v>
      </c>
      <c r="J8" s="177">
        <v>3</v>
      </c>
      <c r="K8" s="177">
        <v>2</v>
      </c>
      <c r="L8" s="177">
        <v>2</v>
      </c>
      <c r="M8" s="177">
        <v>1</v>
      </c>
      <c r="N8" s="177">
        <v>1</v>
      </c>
      <c r="O8" s="177">
        <v>0</v>
      </c>
      <c r="P8" s="177">
        <v>1</v>
      </c>
      <c r="Q8" s="177">
        <v>0</v>
      </c>
      <c r="R8" s="177">
        <v>1</v>
      </c>
      <c r="S8" s="177">
        <v>0</v>
      </c>
      <c r="T8" s="177">
        <v>0</v>
      </c>
      <c r="U8" s="177">
        <v>0</v>
      </c>
      <c r="V8" s="177">
        <v>2</v>
      </c>
      <c r="W8" s="177">
        <v>1</v>
      </c>
      <c r="X8" s="177">
        <v>1</v>
      </c>
      <c r="Y8" s="177">
        <v>2</v>
      </c>
      <c r="Z8" s="177">
        <v>0</v>
      </c>
      <c r="AA8" s="177">
        <v>0</v>
      </c>
      <c r="AB8" s="177">
        <v>0</v>
      </c>
      <c r="AC8" s="177">
        <v>0</v>
      </c>
      <c r="AD8" s="177">
        <v>0</v>
      </c>
      <c r="AE8" s="177">
        <v>0</v>
      </c>
      <c r="AF8" s="177">
        <v>0</v>
      </c>
      <c r="AG8" s="177">
        <v>0</v>
      </c>
      <c r="AH8" s="177">
        <v>0</v>
      </c>
      <c r="AI8" s="160"/>
      <c r="AJ8" s="160"/>
      <c r="AK8" s="160"/>
      <c r="AL8" s="160"/>
      <c r="AM8" s="160"/>
      <c r="AN8" s="160"/>
      <c r="AO8" s="160"/>
      <c r="AP8" s="161"/>
      <c r="AQ8" s="71"/>
      <c r="AR8" s="62">
        <v>11</v>
      </c>
      <c r="AS8" s="172">
        <f t="shared" si="0"/>
        <v>96</v>
      </c>
    </row>
    <row r="9" spans="1:45" x14ac:dyDescent="0.25">
      <c r="B9" s="90">
        <f t="shared" si="1"/>
        <v>2009</v>
      </c>
      <c r="C9" s="176">
        <v>4</v>
      </c>
      <c r="D9" s="177">
        <v>0</v>
      </c>
      <c r="E9" s="177">
        <v>0</v>
      </c>
      <c r="F9" s="177">
        <v>4</v>
      </c>
      <c r="G9" s="177">
        <v>3</v>
      </c>
      <c r="H9" s="177">
        <v>2</v>
      </c>
      <c r="I9" s="177">
        <v>2</v>
      </c>
      <c r="J9" s="177">
        <v>1</v>
      </c>
      <c r="K9" s="177">
        <v>0</v>
      </c>
      <c r="L9" s="177">
        <v>1</v>
      </c>
      <c r="M9" s="177">
        <v>2</v>
      </c>
      <c r="N9" s="177">
        <v>1</v>
      </c>
      <c r="O9" s="177">
        <v>0</v>
      </c>
      <c r="P9" s="177">
        <v>5</v>
      </c>
      <c r="Q9" s="177">
        <v>4</v>
      </c>
      <c r="R9" s="177">
        <v>2</v>
      </c>
      <c r="S9" s="177">
        <v>3</v>
      </c>
      <c r="T9" s="177">
        <v>1</v>
      </c>
      <c r="U9" s="177">
        <v>2</v>
      </c>
      <c r="V9" s="177">
        <v>0</v>
      </c>
      <c r="W9" s="177">
        <v>2</v>
      </c>
      <c r="X9" s="177">
        <v>1</v>
      </c>
      <c r="Y9" s="177">
        <v>2</v>
      </c>
      <c r="Z9" s="177">
        <v>3</v>
      </c>
      <c r="AA9" s="177">
        <v>1</v>
      </c>
      <c r="AB9" s="177">
        <v>1</v>
      </c>
      <c r="AC9" s="177">
        <v>1</v>
      </c>
      <c r="AD9" s="177">
        <v>0</v>
      </c>
      <c r="AE9" s="160"/>
      <c r="AF9" s="160"/>
      <c r="AG9" s="160"/>
      <c r="AH9" s="160"/>
      <c r="AI9" s="160"/>
      <c r="AJ9" s="160"/>
      <c r="AK9" s="160"/>
      <c r="AL9" s="160"/>
      <c r="AM9" s="160"/>
      <c r="AN9" s="160"/>
      <c r="AO9" s="160"/>
      <c r="AP9" s="161"/>
      <c r="AQ9" s="71"/>
      <c r="AR9" s="62">
        <v>71</v>
      </c>
      <c r="AS9" s="172">
        <f t="shared" si="0"/>
        <v>320</v>
      </c>
    </row>
    <row r="10" spans="1:45" x14ac:dyDescent="0.25">
      <c r="B10" s="90">
        <f t="shared" si="1"/>
        <v>2010</v>
      </c>
      <c r="C10" s="176">
        <v>3</v>
      </c>
      <c r="D10" s="177">
        <v>3</v>
      </c>
      <c r="E10" s="177">
        <v>7</v>
      </c>
      <c r="F10" s="177">
        <v>4</v>
      </c>
      <c r="G10" s="177">
        <v>0</v>
      </c>
      <c r="H10" s="177">
        <v>3</v>
      </c>
      <c r="I10" s="177">
        <v>0</v>
      </c>
      <c r="J10" s="177">
        <v>2</v>
      </c>
      <c r="K10" s="177">
        <v>0</v>
      </c>
      <c r="L10" s="177">
        <v>2</v>
      </c>
      <c r="M10" s="177">
        <v>1</v>
      </c>
      <c r="N10" s="177">
        <v>2</v>
      </c>
      <c r="O10" s="177">
        <v>3</v>
      </c>
      <c r="P10" s="177">
        <v>3</v>
      </c>
      <c r="Q10" s="177">
        <v>2</v>
      </c>
      <c r="R10" s="177">
        <v>2</v>
      </c>
      <c r="S10" s="177">
        <v>0</v>
      </c>
      <c r="T10" s="177">
        <v>2</v>
      </c>
      <c r="U10" s="177">
        <v>0</v>
      </c>
      <c r="V10" s="177">
        <v>1</v>
      </c>
      <c r="W10" s="177">
        <v>2</v>
      </c>
      <c r="X10" s="177">
        <v>1</v>
      </c>
      <c r="Y10" s="177">
        <v>1</v>
      </c>
      <c r="Z10" s="177">
        <v>0</v>
      </c>
      <c r="AA10" s="160"/>
      <c r="AB10" s="160"/>
      <c r="AC10" s="160"/>
      <c r="AD10" s="160"/>
      <c r="AE10" s="160"/>
      <c r="AF10" s="160"/>
      <c r="AG10" s="160"/>
      <c r="AH10" s="160"/>
      <c r="AI10" s="160"/>
      <c r="AJ10" s="160"/>
      <c r="AK10" s="160"/>
      <c r="AL10" s="160"/>
      <c r="AM10" s="160"/>
      <c r="AN10" s="160"/>
      <c r="AO10" s="160"/>
      <c r="AP10" s="161"/>
      <c r="AQ10" s="71"/>
      <c r="AR10" s="62">
        <v>58</v>
      </c>
      <c r="AS10" s="172">
        <f t="shared" si="0"/>
        <v>260</v>
      </c>
    </row>
    <row r="11" spans="1:45" x14ac:dyDescent="0.25">
      <c r="B11" s="90">
        <f t="shared" si="1"/>
        <v>2011</v>
      </c>
      <c r="C11" s="176">
        <v>3</v>
      </c>
      <c r="D11" s="177">
        <v>4</v>
      </c>
      <c r="E11" s="177">
        <v>0</v>
      </c>
      <c r="F11" s="177">
        <v>4</v>
      </c>
      <c r="G11" s="177">
        <v>6</v>
      </c>
      <c r="H11" s="177">
        <v>3</v>
      </c>
      <c r="I11" s="177">
        <v>2</v>
      </c>
      <c r="J11" s="177">
        <v>5</v>
      </c>
      <c r="K11" s="177">
        <v>7</v>
      </c>
      <c r="L11" s="177">
        <v>3</v>
      </c>
      <c r="M11" s="177">
        <v>0</v>
      </c>
      <c r="N11" s="177">
        <v>3</v>
      </c>
      <c r="O11" s="177">
        <v>3</v>
      </c>
      <c r="P11" s="177">
        <v>1</v>
      </c>
      <c r="Q11" s="177">
        <v>4</v>
      </c>
      <c r="R11" s="177">
        <v>3</v>
      </c>
      <c r="S11" s="177">
        <v>4</v>
      </c>
      <c r="T11" s="177">
        <v>3</v>
      </c>
      <c r="U11" s="177">
        <v>2</v>
      </c>
      <c r="V11" s="177">
        <v>1</v>
      </c>
      <c r="W11" s="160"/>
      <c r="X11" s="160"/>
      <c r="Y11" s="160"/>
      <c r="Z11" s="160"/>
      <c r="AA11" s="160"/>
      <c r="AB11" s="160"/>
      <c r="AC11" s="160"/>
      <c r="AD11" s="160"/>
      <c r="AE11" s="160"/>
      <c r="AF11" s="160"/>
      <c r="AG11" s="160"/>
      <c r="AH11" s="160"/>
      <c r="AI11" s="160"/>
      <c r="AJ11" s="160"/>
      <c r="AK11" s="160"/>
      <c r="AL11" s="160"/>
      <c r="AM11" s="160"/>
      <c r="AN11" s="160"/>
      <c r="AO11" s="160"/>
      <c r="AP11" s="161"/>
      <c r="AQ11" s="71"/>
      <c r="AR11" s="62">
        <v>60</v>
      </c>
      <c r="AS11" s="172">
        <f t="shared" si="0"/>
        <v>293</v>
      </c>
    </row>
    <row r="12" spans="1:45" x14ac:dyDescent="0.25">
      <c r="B12" s="90">
        <f t="shared" si="1"/>
        <v>2012</v>
      </c>
      <c r="C12" s="176">
        <v>13</v>
      </c>
      <c r="D12" s="177">
        <v>6</v>
      </c>
      <c r="E12" s="177">
        <v>12</v>
      </c>
      <c r="F12" s="177">
        <v>18</v>
      </c>
      <c r="G12" s="177">
        <v>10</v>
      </c>
      <c r="H12" s="177">
        <v>9</v>
      </c>
      <c r="I12" s="177">
        <v>8</v>
      </c>
      <c r="J12" s="177">
        <v>6</v>
      </c>
      <c r="K12" s="177">
        <v>6</v>
      </c>
      <c r="L12" s="177">
        <v>7</v>
      </c>
      <c r="M12" s="177">
        <v>3</v>
      </c>
      <c r="N12" s="177">
        <v>8</v>
      </c>
      <c r="O12" s="177">
        <v>9</v>
      </c>
      <c r="P12" s="177">
        <v>7</v>
      </c>
      <c r="Q12" s="177">
        <v>1</v>
      </c>
      <c r="R12" s="177">
        <v>1</v>
      </c>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1"/>
      <c r="AQ12" s="71"/>
      <c r="AR12" s="62">
        <v>203</v>
      </c>
      <c r="AS12" s="172">
        <f t="shared" si="0"/>
        <v>682</v>
      </c>
    </row>
    <row r="13" spans="1:45" x14ac:dyDescent="0.25">
      <c r="B13" s="90">
        <f t="shared" si="1"/>
        <v>2013</v>
      </c>
      <c r="C13" s="176">
        <v>8</v>
      </c>
      <c r="D13" s="177">
        <v>7</v>
      </c>
      <c r="E13" s="177">
        <v>7</v>
      </c>
      <c r="F13" s="177">
        <v>3</v>
      </c>
      <c r="G13" s="177">
        <v>2</v>
      </c>
      <c r="H13" s="177">
        <v>6</v>
      </c>
      <c r="I13" s="177">
        <v>5</v>
      </c>
      <c r="J13" s="177">
        <v>5</v>
      </c>
      <c r="K13" s="177">
        <v>13</v>
      </c>
      <c r="L13" s="177">
        <v>11</v>
      </c>
      <c r="M13" s="177">
        <v>7</v>
      </c>
      <c r="N13" s="177">
        <v>4</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71"/>
      <c r="AR13" s="62">
        <v>257</v>
      </c>
      <c r="AS13" s="172">
        <f t="shared" si="0"/>
        <v>577</v>
      </c>
    </row>
    <row r="14" spans="1:45" x14ac:dyDescent="0.25">
      <c r="B14" s="90">
        <f t="shared" si="1"/>
        <v>2014</v>
      </c>
      <c r="C14" s="176">
        <v>10</v>
      </c>
      <c r="D14" s="177">
        <v>3</v>
      </c>
      <c r="E14" s="177">
        <v>5</v>
      </c>
      <c r="F14" s="177">
        <v>5</v>
      </c>
      <c r="G14" s="177">
        <v>5</v>
      </c>
      <c r="H14" s="177">
        <v>5</v>
      </c>
      <c r="I14" s="177">
        <v>5</v>
      </c>
      <c r="J14" s="177">
        <v>2</v>
      </c>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1"/>
      <c r="AQ14" s="71"/>
      <c r="AR14" s="62">
        <v>456</v>
      </c>
      <c r="AS14" s="172">
        <f t="shared" si="0"/>
        <v>590</v>
      </c>
    </row>
    <row r="15" spans="1:45" x14ac:dyDescent="0.25">
      <c r="B15" s="91">
        <f t="shared" si="1"/>
        <v>2015</v>
      </c>
      <c r="C15" s="178">
        <v>10</v>
      </c>
      <c r="D15" s="179">
        <v>6</v>
      </c>
      <c r="E15" s="179">
        <v>3</v>
      </c>
      <c r="F15" s="179">
        <v>4</v>
      </c>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Q15" s="71"/>
      <c r="AR15" s="165">
        <v>605</v>
      </c>
      <c r="AS15" s="173">
        <f t="shared" si="0"/>
        <v>647</v>
      </c>
    </row>
    <row r="16" spans="1:45" x14ac:dyDescent="0.25">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5" x14ac:dyDescent="0.25">
      <c r="B17" s="92" t="s">
        <v>12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166" t="s">
        <v>187</v>
      </c>
    </row>
    <row r="18" spans="1:45" x14ac:dyDescent="0.25">
      <c r="A18" s="93"/>
      <c r="B18" s="81" t="s">
        <v>148</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c r="AE18" s="167"/>
      <c r="AF18" s="167"/>
      <c r="AG18" s="167"/>
      <c r="AH18" s="167"/>
      <c r="AI18" s="167"/>
      <c r="AJ18" s="167"/>
      <c r="AK18" s="167"/>
      <c r="AL18" s="167"/>
      <c r="AM18" s="167"/>
      <c r="AN18" s="167"/>
      <c r="AO18" s="167"/>
      <c r="AP18" s="167"/>
      <c r="AQ18" s="167"/>
      <c r="AR18" s="71"/>
      <c r="AS18" s="93"/>
    </row>
    <row r="19" spans="1:45" x14ac:dyDescent="0.25">
      <c r="A19" s="93"/>
      <c r="B19" s="81" t="s">
        <v>128</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8"/>
      <c r="AE19" s="167"/>
      <c r="AF19" s="167"/>
      <c r="AG19" s="167"/>
      <c r="AH19" s="167"/>
      <c r="AI19" s="167"/>
      <c r="AJ19" s="167"/>
      <c r="AK19" s="167"/>
      <c r="AL19" s="167"/>
      <c r="AM19" s="167"/>
      <c r="AN19" s="167"/>
      <c r="AO19" s="167"/>
      <c r="AP19" s="167"/>
      <c r="AQ19" s="167"/>
      <c r="AR19" s="71"/>
      <c r="AS19" s="93"/>
    </row>
    <row r="20" spans="1:45" x14ac:dyDescent="0.25">
      <c r="A20" s="93"/>
      <c r="B20" s="81" t="s">
        <v>129</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67"/>
      <c r="AF20" s="167"/>
      <c r="AG20" s="167"/>
      <c r="AH20" s="167"/>
      <c r="AI20" s="167"/>
      <c r="AJ20" s="167"/>
      <c r="AK20" s="167"/>
      <c r="AL20" s="167"/>
      <c r="AM20" s="167"/>
      <c r="AN20" s="167"/>
      <c r="AO20" s="167"/>
      <c r="AP20" s="167"/>
      <c r="AQ20" s="167"/>
      <c r="AR20" s="71"/>
      <c r="AS20" s="93"/>
    </row>
    <row r="21" spans="1:45" x14ac:dyDescent="0.25">
      <c r="A21" s="93"/>
      <c r="B21" s="81" t="s">
        <v>130</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71"/>
      <c r="AS21" s="93"/>
    </row>
    <row r="22" spans="1:45" x14ac:dyDescent="0.25">
      <c r="A22" s="93"/>
      <c r="B22" s="166" t="s">
        <v>187</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71"/>
      <c r="AS22" s="93"/>
    </row>
    <row r="23" spans="1:45"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5" x14ac:dyDescent="0.25">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5" x14ac:dyDescent="0.25">
      <c r="B25" s="83"/>
      <c r="C25" s="270" t="s">
        <v>149</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c r="AQ25" s="71"/>
      <c r="AR25" s="71"/>
    </row>
    <row r="26" spans="1:45" x14ac:dyDescent="0.25">
      <c r="B26" s="84" t="s">
        <v>0</v>
      </c>
      <c r="C26" s="74" t="s">
        <v>88</v>
      </c>
      <c r="D26" s="169" t="s">
        <v>89</v>
      </c>
      <c r="E26" s="169" t="s">
        <v>90</v>
      </c>
      <c r="F26" s="169" t="s">
        <v>91</v>
      </c>
      <c r="G26" s="169" t="s">
        <v>92</v>
      </c>
      <c r="H26" s="169" t="s">
        <v>93</v>
      </c>
      <c r="I26" s="169" t="s">
        <v>94</v>
      </c>
      <c r="J26" s="169" t="s">
        <v>95</v>
      </c>
      <c r="K26" s="169" t="s">
        <v>96</v>
      </c>
      <c r="L26" s="169" t="s">
        <v>97</v>
      </c>
      <c r="M26" s="169" t="s">
        <v>98</v>
      </c>
      <c r="N26" s="169" t="s">
        <v>99</v>
      </c>
      <c r="O26" s="169" t="s">
        <v>100</v>
      </c>
      <c r="P26" s="169" t="s">
        <v>101</v>
      </c>
      <c r="Q26" s="169" t="s">
        <v>102</v>
      </c>
      <c r="R26" s="169" t="s">
        <v>103</v>
      </c>
      <c r="S26" s="169" t="s">
        <v>104</v>
      </c>
      <c r="T26" s="169" t="s">
        <v>105</v>
      </c>
      <c r="U26" s="169" t="s">
        <v>106</v>
      </c>
      <c r="V26" s="169" t="s">
        <v>107</v>
      </c>
      <c r="W26" s="169" t="s">
        <v>108</v>
      </c>
      <c r="X26" s="169" t="s">
        <v>109</v>
      </c>
      <c r="Y26" s="169" t="s">
        <v>110</v>
      </c>
      <c r="Z26" s="169" t="s">
        <v>111</v>
      </c>
      <c r="AA26" s="169" t="s">
        <v>112</v>
      </c>
      <c r="AB26" s="169" t="s">
        <v>113</v>
      </c>
      <c r="AC26" s="169" t="s">
        <v>114</v>
      </c>
      <c r="AD26" s="169" t="s">
        <v>115</v>
      </c>
      <c r="AE26" s="169" t="s">
        <v>116</v>
      </c>
      <c r="AF26" s="169" t="s">
        <v>117</v>
      </c>
      <c r="AG26" s="169" t="s">
        <v>118</v>
      </c>
      <c r="AH26" s="169" t="s">
        <v>119</v>
      </c>
      <c r="AI26" s="169" t="s">
        <v>120</v>
      </c>
      <c r="AJ26" s="169" t="s">
        <v>121</v>
      </c>
      <c r="AK26" s="169" t="s">
        <v>122</v>
      </c>
      <c r="AL26" s="169" t="s">
        <v>123</v>
      </c>
      <c r="AM26" s="169" t="s">
        <v>124</v>
      </c>
      <c r="AN26" s="169" t="s">
        <v>125</v>
      </c>
      <c r="AO26" s="169" t="s">
        <v>126</v>
      </c>
      <c r="AP26" s="170" t="s">
        <v>127</v>
      </c>
      <c r="AQ26" s="71"/>
      <c r="AR26" s="71"/>
    </row>
    <row r="27" spans="1:45" x14ac:dyDescent="0.25">
      <c r="B27" s="94">
        <v>2006</v>
      </c>
      <c r="C27" s="156">
        <v>0</v>
      </c>
      <c r="D27" s="174">
        <v>1</v>
      </c>
      <c r="E27" s="174">
        <v>5</v>
      </c>
      <c r="F27" s="174">
        <v>4</v>
      </c>
      <c r="G27" s="174">
        <v>10</v>
      </c>
      <c r="H27" s="174">
        <v>6</v>
      </c>
      <c r="I27" s="174">
        <v>9</v>
      </c>
      <c r="J27" s="174">
        <v>7</v>
      </c>
      <c r="K27" s="174">
        <v>3</v>
      </c>
      <c r="L27" s="174">
        <v>2</v>
      </c>
      <c r="M27" s="174">
        <v>4</v>
      </c>
      <c r="N27" s="174">
        <v>11</v>
      </c>
      <c r="O27" s="174">
        <v>1</v>
      </c>
      <c r="P27" s="174">
        <v>8</v>
      </c>
      <c r="Q27" s="174">
        <v>3</v>
      </c>
      <c r="R27" s="174">
        <v>8</v>
      </c>
      <c r="S27" s="174">
        <v>0</v>
      </c>
      <c r="T27" s="174">
        <v>4</v>
      </c>
      <c r="U27" s="174">
        <v>0</v>
      </c>
      <c r="V27" s="174">
        <v>1</v>
      </c>
      <c r="W27" s="174">
        <v>1</v>
      </c>
      <c r="X27" s="174">
        <v>0</v>
      </c>
      <c r="Y27" s="174">
        <v>0</v>
      </c>
      <c r="Z27" s="174">
        <v>1</v>
      </c>
      <c r="AA27" s="174">
        <v>2</v>
      </c>
      <c r="AB27" s="174">
        <v>4</v>
      </c>
      <c r="AC27" s="174">
        <v>4</v>
      </c>
      <c r="AD27" s="174">
        <v>4</v>
      </c>
      <c r="AE27" s="174">
        <v>2</v>
      </c>
      <c r="AF27" s="174">
        <v>5</v>
      </c>
      <c r="AG27" s="174">
        <v>40</v>
      </c>
      <c r="AH27" s="174">
        <v>66</v>
      </c>
      <c r="AI27" s="174">
        <v>6</v>
      </c>
      <c r="AJ27" s="174">
        <v>19</v>
      </c>
      <c r="AK27" s="174">
        <v>10</v>
      </c>
      <c r="AL27" s="174">
        <v>15</v>
      </c>
      <c r="AM27" s="174">
        <v>5</v>
      </c>
      <c r="AN27" s="174">
        <v>4</v>
      </c>
      <c r="AO27" s="174">
        <v>15</v>
      </c>
      <c r="AP27" s="175">
        <v>3</v>
      </c>
      <c r="AQ27" s="71"/>
      <c r="AR27" s="71"/>
    </row>
    <row r="28" spans="1:45" x14ac:dyDescent="0.25">
      <c r="B28" s="78">
        <f>B27+1</f>
        <v>2007</v>
      </c>
      <c r="C28" s="176">
        <v>3</v>
      </c>
      <c r="D28" s="177">
        <v>4</v>
      </c>
      <c r="E28" s="177">
        <v>3</v>
      </c>
      <c r="F28" s="177">
        <v>5</v>
      </c>
      <c r="G28" s="177">
        <v>9</v>
      </c>
      <c r="H28" s="177">
        <v>3</v>
      </c>
      <c r="I28" s="177">
        <v>1</v>
      </c>
      <c r="J28" s="177">
        <v>8</v>
      </c>
      <c r="K28" s="177">
        <v>6</v>
      </c>
      <c r="L28" s="177">
        <v>4</v>
      </c>
      <c r="M28" s="177">
        <v>1</v>
      </c>
      <c r="N28" s="177">
        <v>1</v>
      </c>
      <c r="O28" s="177">
        <v>0</v>
      </c>
      <c r="P28" s="177">
        <v>0</v>
      </c>
      <c r="Q28" s="177">
        <v>0</v>
      </c>
      <c r="R28" s="177">
        <v>0</v>
      </c>
      <c r="S28" s="177">
        <v>0</v>
      </c>
      <c r="T28" s="177">
        <v>1</v>
      </c>
      <c r="U28" s="177">
        <v>0</v>
      </c>
      <c r="V28" s="177">
        <v>0</v>
      </c>
      <c r="W28" s="177">
        <v>0</v>
      </c>
      <c r="X28" s="177">
        <v>2</v>
      </c>
      <c r="Y28" s="177">
        <v>1</v>
      </c>
      <c r="Z28" s="177">
        <v>4</v>
      </c>
      <c r="AA28" s="177">
        <v>4</v>
      </c>
      <c r="AB28" s="177">
        <v>5</v>
      </c>
      <c r="AC28" s="177">
        <v>2</v>
      </c>
      <c r="AD28" s="177">
        <v>4</v>
      </c>
      <c r="AE28" s="177">
        <v>5</v>
      </c>
      <c r="AF28" s="177">
        <v>1</v>
      </c>
      <c r="AG28" s="177">
        <v>3</v>
      </c>
      <c r="AH28" s="177">
        <v>1</v>
      </c>
      <c r="AI28" s="177">
        <v>7</v>
      </c>
      <c r="AJ28" s="177">
        <v>3</v>
      </c>
      <c r="AK28" s="177">
        <v>1</v>
      </c>
      <c r="AL28" s="177">
        <v>0</v>
      </c>
      <c r="AM28" s="160"/>
      <c r="AN28" s="160"/>
      <c r="AO28" s="160"/>
      <c r="AP28" s="161"/>
      <c r="AQ28" s="71"/>
      <c r="AR28" s="71"/>
    </row>
    <row r="29" spans="1:45" x14ac:dyDescent="0.25">
      <c r="B29" s="78">
        <f t="shared" ref="B29:B36" si="2">B28+1</f>
        <v>2008</v>
      </c>
      <c r="C29" s="176">
        <v>7</v>
      </c>
      <c r="D29" s="177">
        <v>5</v>
      </c>
      <c r="E29" s="177">
        <v>5</v>
      </c>
      <c r="F29" s="177">
        <v>2</v>
      </c>
      <c r="G29" s="177">
        <v>2</v>
      </c>
      <c r="H29" s="177">
        <v>4</v>
      </c>
      <c r="I29" s="177">
        <v>2</v>
      </c>
      <c r="J29" s="177">
        <v>1</v>
      </c>
      <c r="K29" s="177">
        <v>0</v>
      </c>
      <c r="L29" s="177">
        <v>1</v>
      </c>
      <c r="M29" s="177">
        <v>0</v>
      </c>
      <c r="N29" s="177">
        <v>0</v>
      </c>
      <c r="O29" s="177">
        <v>0</v>
      </c>
      <c r="P29" s="177">
        <v>0</v>
      </c>
      <c r="Q29" s="177">
        <v>0</v>
      </c>
      <c r="R29" s="177">
        <v>0</v>
      </c>
      <c r="S29" s="177">
        <v>0</v>
      </c>
      <c r="T29" s="177">
        <v>0</v>
      </c>
      <c r="U29" s="177">
        <v>2</v>
      </c>
      <c r="V29" s="177">
        <v>2</v>
      </c>
      <c r="W29" s="177">
        <v>1</v>
      </c>
      <c r="X29" s="177">
        <v>2</v>
      </c>
      <c r="Y29" s="177">
        <v>5</v>
      </c>
      <c r="Z29" s="177">
        <v>4</v>
      </c>
      <c r="AA29" s="177">
        <v>2</v>
      </c>
      <c r="AB29" s="177">
        <v>0</v>
      </c>
      <c r="AC29" s="177">
        <v>2</v>
      </c>
      <c r="AD29" s="177">
        <v>3</v>
      </c>
      <c r="AE29" s="177">
        <v>1</v>
      </c>
      <c r="AF29" s="177">
        <v>1</v>
      </c>
      <c r="AG29" s="177">
        <v>0</v>
      </c>
      <c r="AH29" s="177">
        <v>1</v>
      </c>
      <c r="AI29" s="160"/>
      <c r="AJ29" s="160"/>
      <c r="AK29" s="160"/>
      <c r="AL29" s="160"/>
      <c r="AM29" s="160"/>
      <c r="AN29" s="160"/>
      <c r="AO29" s="160"/>
      <c r="AP29" s="161"/>
      <c r="AQ29" s="71"/>
      <c r="AR29" s="71"/>
    </row>
    <row r="30" spans="1:45" x14ac:dyDescent="0.25">
      <c r="B30" s="78">
        <f t="shared" si="2"/>
        <v>2009</v>
      </c>
      <c r="C30" s="176">
        <v>11</v>
      </c>
      <c r="D30" s="177">
        <v>2</v>
      </c>
      <c r="E30" s="177">
        <v>2</v>
      </c>
      <c r="F30" s="177">
        <v>1</v>
      </c>
      <c r="G30" s="177">
        <v>1</v>
      </c>
      <c r="H30" s="177">
        <v>1</v>
      </c>
      <c r="I30" s="177">
        <v>0</v>
      </c>
      <c r="J30" s="177">
        <v>0</v>
      </c>
      <c r="K30" s="177">
        <v>1</v>
      </c>
      <c r="L30" s="177">
        <v>0</v>
      </c>
      <c r="M30" s="177">
        <v>1</v>
      </c>
      <c r="N30" s="177">
        <v>1</v>
      </c>
      <c r="O30" s="177">
        <v>7</v>
      </c>
      <c r="P30" s="177">
        <v>4</v>
      </c>
      <c r="Q30" s="177">
        <v>7</v>
      </c>
      <c r="R30" s="177">
        <v>5</v>
      </c>
      <c r="S30" s="177">
        <v>10</v>
      </c>
      <c r="T30" s="177">
        <v>16</v>
      </c>
      <c r="U30" s="177">
        <v>25</v>
      </c>
      <c r="V30" s="177">
        <v>19</v>
      </c>
      <c r="W30" s="177">
        <v>14</v>
      </c>
      <c r="X30" s="177">
        <v>12</v>
      </c>
      <c r="Y30" s="177">
        <v>14</v>
      </c>
      <c r="Z30" s="177">
        <v>13</v>
      </c>
      <c r="AA30" s="177">
        <v>12</v>
      </c>
      <c r="AB30" s="177">
        <v>10</v>
      </c>
      <c r="AC30" s="177">
        <v>11</v>
      </c>
      <c r="AD30" s="177">
        <v>1</v>
      </c>
      <c r="AE30" s="160"/>
      <c r="AF30" s="160"/>
      <c r="AG30" s="160"/>
      <c r="AH30" s="160"/>
      <c r="AI30" s="160"/>
      <c r="AJ30" s="160"/>
      <c r="AK30" s="160"/>
      <c r="AL30" s="160"/>
      <c r="AM30" s="160"/>
      <c r="AN30" s="160"/>
      <c r="AO30" s="160"/>
      <c r="AP30" s="161"/>
      <c r="AQ30" s="71"/>
      <c r="AR30" s="71"/>
    </row>
    <row r="31" spans="1:45" x14ac:dyDescent="0.25">
      <c r="B31" s="78">
        <f t="shared" si="2"/>
        <v>2010</v>
      </c>
      <c r="C31" s="176">
        <v>4</v>
      </c>
      <c r="D31" s="177">
        <v>3</v>
      </c>
      <c r="E31" s="177">
        <v>1</v>
      </c>
      <c r="F31" s="177">
        <v>0</v>
      </c>
      <c r="G31" s="177">
        <v>0</v>
      </c>
      <c r="H31" s="177">
        <v>0</v>
      </c>
      <c r="I31" s="177">
        <v>2</v>
      </c>
      <c r="J31" s="177">
        <v>2</v>
      </c>
      <c r="K31" s="177">
        <v>1</v>
      </c>
      <c r="L31" s="177">
        <v>10</v>
      </c>
      <c r="M31" s="177">
        <v>3</v>
      </c>
      <c r="N31" s="177">
        <v>9</v>
      </c>
      <c r="O31" s="177">
        <v>6</v>
      </c>
      <c r="P31" s="177">
        <v>11</v>
      </c>
      <c r="Q31" s="177">
        <v>17</v>
      </c>
      <c r="R31" s="177">
        <v>12</v>
      </c>
      <c r="S31" s="177">
        <v>12</v>
      </c>
      <c r="T31" s="177">
        <v>13</v>
      </c>
      <c r="U31" s="177">
        <v>13</v>
      </c>
      <c r="V31" s="177">
        <v>6</v>
      </c>
      <c r="W31" s="177">
        <v>16</v>
      </c>
      <c r="X31" s="177">
        <v>9</v>
      </c>
      <c r="Y31" s="177">
        <v>6</v>
      </c>
      <c r="Z31" s="177">
        <v>2</v>
      </c>
      <c r="AA31" s="160"/>
      <c r="AB31" s="160"/>
      <c r="AC31" s="160"/>
      <c r="AD31" s="160"/>
      <c r="AE31" s="160"/>
      <c r="AF31" s="160"/>
      <c r="AG31" s="160"/>
      <c r="AH31" s="160"/>
      <c r="AI31" s="160"/>
      <c r="AJ31" s="160"/>
      <c r="AK31" s="160"/>
      <c r="AL31" s="160"/>
      <c r="AM31" s="160"/>
      <c r="AN31" s="160"/>
      <c r="AO31" s="160"/>
      <c r="AP31" s="161"/>
      <c r="AQ31" s="71"/>
      <c r="AR31" s="71"/>
    </row>
    <row r="32" spans="1:45" x14ac:dyDescent="0.25">
      <c r="B32" s="78">
        <f t="shared" si="2"/>
        <v>2011</v>
      </c>
      <c r="C32" s="176">
        <v>0</v>
      </c>
      <c r="D32" s="177">
        <v>0</v>
      </c>
      <c r="E32" s="177">
        <v>4</v>
      </c>
      <c r="F32" s="177">
        <v>4</v>
      </c>
      <c r="G32" s="177">
        <v>4</v>
      </c>
      <c r="H32" s="177">
        <v>11</v>
      </c>
      <c r="I32" s="177">
        <v>11</v>
      </c>
      <c r="J32" s="177">
        <v>15</v>
      </c>
      <c r="K32" s="177">
        <v>18</v>
      </c>
      <c r="L32" s="177">
        <v>20</v>
      </c>
      <c r="M32" s="177">
        <v>14</v>
      </c>
      <c r="N32" s="177">
        <v>24</v>
      </c>
      <c r="O32" s="177">
        <v>3</v>
      </c>
      <c r="P32" s="177">
        <v>8</v>
      </c>
      <c r="Q32" s="177">
        <v>7</v>
      </c>
      <c r="R32" s="177">
        <v>4</v>
      </c>
      <c r="S32" s="177">
        <v>11</v>
      </c>
      <c r="T32" s="177">
        <v>5</v>
      </c>
      <c r="U32" s="177">
        <v>5</v>
      </c>
      <c r="V32" s="177">
        <v>4</v>
      </c>
      <c r="W32" s="160"/>
      <c r="X32" s="160"/>
      <c r="Y32" s="160"/>
      <c r="Z32" s="160"/>
      <c r="AA32" s="160"/>
      <c r="AB32" s="160"/>
      <c r="AC32" s="160"/>
      <c r="AD32" s="160"/>
      <c r="AE32" s="160"/>
      <c r="AF32" s="160"/>
      <c r="AG32" s="160"/>
      <c r="AH32" s="160"/>
      <c r="AI32" s="160"/>
      <c r="AJ32" s="160"/>
      <c r="AK32" s="160"/>
      <c r="AL32" s="160"/>
      <c r="AM32" s="160"/>
      <c r="AN32" s="160"/>
      <c r="AO32" s="160"/>
      <c r="AP32" s="161"/>
      <c r="AQ32" s="71"/>
      <c r="AR32" s="71"/>
    </row>
    <row r="33" spans="1:45" x14ac:dyDescent="0.25">
      <c r="B33" s="78">
        <f t="shared" si="2"/>
        <v>2012</v>
      </c>
      <c r="C33" s="176">
        <v>2</v>
      </c>
      <c r="D33" s="177">
        <v>9</v>
      </c>
      <c r="E33" s="177">
        <v>19</v>
      </c>
      <c r="F33" s="177">
        <v>20</v>
      </c>
      <c r="G33" s="177">
        <v>39</v>
      </c>
      <c r="H33" s="177">
        <v>35</v>
      </c>
      <c r="I33" s="177">
        <v>31</v>
      </c>
      <c r="J33" s="177">
        <v>44</v>
      </c>
      <c r="K33" s="177">
        <v>32</v>
      </c>
      <c r="L33" s="177">
        <v>33</v>
      </c>
      <c r="M33" s="177">
        <v>27</v>
      </c>
      <c r="N33" s="177">
        <v>27</v>
      </c>
      <c r="O33" s="177">
        <v>23</v>
      </c>
      <c r="P33" s="177">
        <v>9</v>
      </c>
      <c r="Q33" s="177">
        <v>4</v>
      </c>
      <c r="R33" s="177">
        <v>1</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71"/>
      <c r="AR33" s="71"/>
    </row>
    <row r="34" spans="1:45" x14ac:dyDescent="0.25">
      <c r="B34" s="78">
        <f t="shared" si="2"/>
        <v>2013</v>
      </c>
      <c r="C34" s="176">
        <v>4</v>
      </c>
      <c r="D34" s="177">
        <v>9</v>
      </c>
      <c r="E34" s="177">
        <v>23</v>
      </c>
      <c r="F34" s="177">
        <v>23</v>
      </c>
      <c r="G34" s="177">
        <v>28</v>
      </c>
      <c r="H34" s="177">
        <v>33</v>
      </c>
      <c r="I34" s="177">
        <v>29</v>
      </c>
      <c r="J34" s="177">
        <v>40</v>
      </c>
      <c r="K34" s="177">
        <v>20</v>
      </c>
      <c r="L34" s="177">
        <v>13</v>
      </c>
      <c r="M34" s="177">
        <v>10</v>
      </c>
      <c r="N34" s="177">
        <v>10</v>
      </c>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71"/>
      <c r="AR34" s="71"/>
    </row>
    <row r="35" spans="1:45" x14ac:dyDescent="0.25">
      <c r="B35" s="78">
        <f t="shared" si="2"/>
        <v>2014</v>
      </c>
      <c r="C35" s="176">
        <v>0</v>
      </c>
      <c r="D35" s="177">
        <v>6</v>
      </c>
      <c r="E35" s="177">
        <v>12</v>
      </c>
      <c r="F35" s="177">
        <v>15</v>
      </c>
      <c r="G35" s="177">
        <v>18</v>
      </c>
      <c r="H35" s="177">
        <v>19</v>
      </c>
      <c r="I35" s="177">
        <v>15</v>
      </c>
      <c r="J35" s="177">
        <v>9</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1"/>
      <c r="AQ35" s="71"/>
      <c r="AR35" s="71"/>
    </row>
    <row r="36" spans="1:45" x14ac:dyDescent="0.25">
      <c r="B36" s="79">
        <f t="shared" si="2"/>
        <v>2015</v>
      </c>
      <c r="C36" s="178">
        <v>2</v>
      </c>
      <c r="D36" s="179">
        <v>4</v>
      </c>
      <c r="E36" s="179">
        <v>8</v>
      </c>
      <c r="F36" s="179">
        <v>5</v>
      </c>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4"/>
      <c r="AQ36" s="71"/>
      <c r="AR36" s="71"/>
    </row>
    <row r="37" spans="1:45" x14ac:dyDescent="0.25">
      <c r="AR37" s="85"/>
    </row>
    <row r="38" spans="1:45" x14ac:dyDescent="0.25">
      <c r="B38" s="92" t="s">
        <v>12</v>
      </c>
      <c r="AR38" s="85"/>
    </row>
    <row r="39" spans="1:45" x14ac:dyDescent="0.25">
      <c r="B39" s="81" t="s">
        <v>148</v>
      </c>
      <c r="AR39" s="85"/>
    </row>
    <row r="40" spans="1:45" x14ac:dyDescent="0.25">
      <c r="B40" s="81" t="s">
        <v>132</v>
      </c>
      <c r="AR40" s="85"/>
    </row>
    <row r="41" spans="1:45" x14ac:dyDescent="0.25">
      <c r="B41" s="81" t="s">
        <v>129</v>
      </c>
      <c r="AR41" s="85"/>
    </row>
    <row r="42" spans="1:45" x14ac:dyDescent="0.25">
      <c r="B42" s="81" t="s">
        <v>130</v>
      </c>
      <c r="AR42" s="85"/>
    </row>
    <row r="43" spans="1:45" x14ac:dyDescent="0.25">
      <c r="A43" s="93"/>
      <c r="B43" s="166" t="s">
        <v>187</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85"/>
      <c r="AS43" s="93"/>
    </row>
    <row r="44" spans="1:45" x14ac:dyDescent="0.25">
      <c r="AR44" s="85"/>
    </row>
    <row r="45" spans="1:45" x14ac:dyDescent="0.25">
      <c r="AR45" s="85"/>
    </row>
    <row r="46" spans="1:45" x14ac:dyDescent="0.25">
      <c r="B46" s="83"/>
      <c r="C46" s="267" t="s">
        <v>202</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9"/>
      <c r="AR46" s="85"/>
    </row>
    <row r="47" spans="1:45" x14ac:dyDescent="0.25">
      <c r="B47" s="84" t="s">
        <v>0</v>
      </c>
      <c r="C47" s="84" t="s">
        <v>88</v>
      </c>
      <c r="D47" s="73" t="s">
        <v>89</v>
      </c>
      <c r="E47" s="73" t="s">
        <v>90</v>
      </c>
      <c r="F47" s="73" t="s">
        <v>91</v>
      </c>
      <c r="G47" s="73" t="s">
        <v>92</v>
      </c>
      <c r="H47" s="73" t="s">
        <v>93</v>
      </c>
      <c r="I47" s="73" t="s">
        <v>94</v>
      </c>
      <c r="J47" s="73" t="s">
        <v>95</v>
      </c>
      <c r="K47" s="73" t="s">
        <v>96</v>
      </c>
      <c r="L47" s="73" t="s">
        <v>97</v>
      </c>
      <c r="M47" s="73" t="s">
        <v>98</v>
      </c>
      <c r="N47" s="73" t="s">
        <v>99</v>
      </c>
      <c r="O47" s="73" t="s">
        <v>100</v>
      </c>
      <c r="P47" s="73" t="s">
        <v>101</v>
      </c>
      <c r="Q47" s="73" t="s">
        <v>102</v>
      </c>
      <c r="R47" s="73" t="s">
        <v>103</v>
      </c>
      <c r="S47" s="73" t="s">
        <v>104</v>
      </c>
      <c r="T47" s="73" t="s">
        <v>105</v>
      </c>
      <c r="U47" s="73" t="s">
        <v>106</v>
      </c>
      <c r="V47" s="73" t="s">
        <v>107</v>
      </c>
      <c r="W47" s="73" t="s">
        <v>108</v>
      </c>
      <c r="X47" s="73" t="s">
        <v>109</v>
      </c>
      <c r="Y47" s="73" t="s">
        <v>110</v>
      </c>
      <c r="Z47" s="73" t="s">
        <v>111</v>
      </c>
      <c r="AA47" s="73" t="s">
        <v>112</v>
      </c>
      <c r="AB47" s="73" t="s">
        <v>113</v>
      </c>
      <c r="AC47" s="73" t="s">
        <v>114</v>
      </c>
      <c r="AD47" s="73" t="s">
        <v>115</v>
      </c>
      <c r="AE47" s="73" t="s">
        <v>116</v>
      </c>
      <c r="AF47" s="73" t="s">
        <v>117</v>
      </c>
      <c r="AG47" s="73" t="s">
        <v>118</v>
      </c>
      <c r="AH47" s="73" t="s">
        <v>119</v>
      </c>
      <c r="AI47" s="73" t="s">
        <v>120</v>
      </c>
      <c r="AJ47" s="73" t="s">
        <v>121</v>
      </c>
      <c r="AK47" s="73" t="s">
        <v>122</v>
      </c>
      <c r="AL47" s="73" t="s">
        <v>123</v>
      </c>
      <c r="AM47" s="73" t="s">
        <v>124</v>
      </c>
      <c r="AN47" s="73" t="s">
        <v>125</v>
      </c>
      <c r="AO47" s="73" t="s">
        <v>126</v>
      </c>
      <c r="AP47" s="75" t="s">
        <v>127</v>
      </c>
    </row>
    <row r="48" spans="1:45" x14ac:dyDescent="0.25">
      <c r="B48" s="94">
        <v>2006</v>
      </c>
      <c r="C48" s="96">
        <f>C6+C27</f>
        <v>11</v>
      </c>
      <c r="D48" s="97">
        <f t="shared" ref="D48:AP48" si="3">D6+D27</f>
        <v>5</v>
      </c>
      <c r="E48" s="97">
        <f t="shared" si="3"/>
        <v>14</v>
      </c>
      <c r="F48" s="97">
        <f t="shared" si="3"/>
        <v>12</v>
      </c>
      <c r="G48" s="97">
        <f t="shared" si="3"/>
        <v>89</v>
      </c>
      <c r="H48" s="97">
        <f t="shared" si="3"/>
        <v>120</v>
      </c>
      <c r="I48" s="97">
        <f t="shared" si="3"/>
        <v>102</v>
      </c>
      <c r="J48" s="97">
        <f t="shared" si="3"/>
        <v>402</v>
      </c>
      <c r="K48" s="97">
        <f t="shared" si="3"/>
        <v>20</v>
      </c>
      <c r="L48" s="97">
        <f t="shared" si="3"/>
        <v>5</v>
      </c>
      <c r="M48" s="97">
        <f t="shared" si="3"/>
        <v>8</v>
      </c>
      <c r="N48" s="97">
        <f t="shared" si="3"/>
        <v>13</v>
      </c>
      <c r="O48" s="97">
        <f t="shared" si="3"/>
        <v>3</v>
      </c>
      <c r="P48" s="97">
        <f t="shared" si="3"/>
        <v>11</v>
      </c>
      <c r="Q48" s="97">
        <f t="shared" si="3"/>
        <v>4</v>
      </c>
      <c r="R48" s="97">
        <f t="shared" si="3"/>
        <v>11</v>
      </c>
      <c r="S48" s="97">
        <f t="shared" si="3"/>
        <v>2</v>
      </c>
      <c r="T48" s="97">
        <f t="shared" si="3"/>
        <v>12</v>
      </c>
      <c r="U48" s="97">
        <f t="shared" si="3"/>
        <v>0</v>
      </c>
      <c r="V48" s="97">
        <f t="shared" si="3"/>
        <v>4</v>
      </c>
      <c r="W48" s="97">
        <f t="shared" si="3"/>
        <v>2</v>
      </c>
      <c r="X48" s="97">
        <f t="shared" si="3"/>
        <v>0</v>
      </c>
      <c r="Y48" s="97">
        <f t="shared" si="3"/>
        <v>0</v>
      </c>
      <c r="Z48" s="97">
        <f t="shared" si="3"/>
        <v>3</v>
      </c>
      <c r="AA48" s="97">
        <f t="shared" si="3"/>
        <v>2</v>
      </c>
      <c r="AB48" s="97">
        <f t="shared" si="3"/>
        <v>4</v>
      </c>
      <c r="AC48" s="97">
        <f t="shared" si="3"/>
        <v>4</v>
      </c>
      <c r="AD48" s="97">
        <f t="shared" si="3"/>
        <v>4</v>
      </c>
      <c r="AE48" s="97">
        <f t="shared" si="3"/>
        <v>4</v>
      </c>
      <c r="AF48" s="97">
        <f t="shared" si="3"/>
        <v>9</v>
      </c>
      <c r="AG48" s="97">
        <f t="shared" si="3"/>
        <v>42</v>
      </c>
      <c r="AH48" s="97">
        <f t="shared" si="3"/>
        <v>66</v>
      </c>
      <c r="AI48" s="97">
        <f t="shared" si="3"/>
        <v>6</v>
      </c>
      <c r="AJ48" s="97">
        <f t="shared" si="3"/>
        <v>19</v>
      </c>
      <c r="AK48" s="97">
        <f t="shared" si="3"/>
        <v>13</v>
      </c>
      <c r="AL48" s="97">
        <f t="shared" si="3"/>
        <v>18</v>
      </c>
      <c r="AM48" s="97">
        <f t="shared" si="3"/>
        <v>10</v>
      </c>
      <c r="AN48" s="97">
        <f t="shared" si="3"/>
        <v>4</v>
      </c>
      <c r="AO48" s="97">
        <f t="shared" si="3"/>
        <v>15</v>
      </c>
      <c r="AP48" s="98">
        <f t="shared" si="3"/>
        <v>3</v>
      </c>
    </row>
    <row r="49" spans="2:44" x14ac:dyDescent="0.25">
      <c r="B49" s="78">
        <f>B48+1</f>
        <v>2007</v>
      </c>
      <c r="C49" s="96">
        <f t="shared" ref="C49:AL57" si="4">C7+C28</f>
        <v>25</v>
      </c>
      <c r="D49" s="97">
        <f t="shared" si="4"/>
        <v>65</v>
      </c>
      <c r="E49" s="97">
        <f t="shared" si="4"/>
        <v>81</v>
      </c>
      <c r="F49" s="97">
        <f t="shared" si="4"/>
        <v>142</v>
      </c>
      <c r="G49" s="97">
        <f t="shared" si="4"/>
        <v>16</v>
      </c>
      <c r="H49" s="97">
        <f t="shared" si="4"/>
        <v>6</v>
      </c>
      <c r="I49" s="97">
        <f t="shared" si="4"/>
        <v>4</v>
      </c>
      <c r="J49" s="97">
        <f t="shared" si="4"/>
        <v>8</v>
      </c>
      <c r="K49" s="97">
        <f t="shared" si="4"/>
        <v>7</v>
      </c>
      <c r="L49" s="97">
        <f t="shared" si="4"/>
        <v>4</v>
      </c>
      <c r="M49" s="97">
        <f t="shared" si="4"/>
        <v>1</v>
      </c>
      <c r="N49" s="97">
        <f t="shared" si="4"/>
        <v>3</v>
      </c>
      <c r="O49" s="97">
        <f t="shared" si="4"/>
        <v>3</v>
      </c>
      <c r="P49" s="97">
        <f t="shared" si="4"/>
        <v>5</v>
      </c>
      <c r="Q49" s="97">
        <f t="shared" si="4"/>
        <v>0</v>
      </c>
      <c r="R49" s="97">
        <f t="shared" si="4"/>
        <v>1</v>
      </c>
      <c r="S49" s="97">
        <f t="shared" si="4"/>
        <v>0</v>
      </c>
      <c r="T49" s="97">
        <f t="shared" si="4"/>
        <v>1</v>
      </c>
      <c r="U49" s="97">
        <f t="shared" si="4"/>
        <v>0</v>
      </c>
      <c r="V49" s="97">
        <f t="shared" si="4"/>
        <v>1</v>
      </c>
      <c r="W49" s="97">
        <f t="shared" si="4"/>
        <v>0</v>
      </c>
      <c r="X49" s="97">
        <f t="shared" si="4"/>
        <v>2</v>
      </c>
      <c r="Y49" s="97">
        <f t="shared" si="4"/>
        <v>1</v>
      </c>
      <c r="Z49" s="97">
        <f t="shared" si="4"/>
        <v>5</v>
      </c>
      <c r="AA49" s="97">
        <f t="shared" si="4"/>
        <v>4</v>
      </c>
      <c r="AB49" s="97">
        <f t="shared" si="4"/>
        <v>5</v>
      </c>
      <c r="AC49" s="97">
        <f t="shared" si="4"/>
        <v>4</v>
      </c>
      <c r="AD49" s="97">
        <f t="shared" si="4"/>
        <v>5</v>
      </c>
      <c r="AE49" s="97">
        <f t="shared" si="4"/>
        <v>6</v>
      </c>
      <c r="AF49" s="97">
        <f t="shared" si="4"/>
        <v>1</v>
      </c>
      <c r="AG49" s="97">
        <f t="shared" si="4"/>
        <v>5</v>
      </c>
      <c r="AH49" s="97">
        <f t="shared" si="4"/>
        <v>4</v>
      </c>
      <c r="AI49" s="97">
        <f t="shared" si="4"/>
        <v>8</v>
      </c>
      <c r="AJ49" s="97">
        <f t="shared" si="4"/>
        <v>3</v>
      </c>
      <c r="AK49" s="97">
        <f t="shared" si="4"/>
        <v>1</v>
      </c>
      <c r="AL49" s="97">
        <f t="shared" si="4"/>
        <v>0</v>
      </c>
      <c r="AM49" s="99"/>
      <c r="AN49" s="99"/>
      <c r="AO49" s="99"/>
      <c r="AP49" s="100"/>
    </row>
    <row r="50" spans="2:44" x14ac:dyDescent="0.25">
      <c r="B50" s="78">
        <f t="shared" ref="B50:B57" si="5">B49+1</f>
        <v>2008</v>
      </c>
      <c r="C50" s="96">
        <f t="shared" si="4"/>
        <v>10</v>
      </c>
      <c r="D50" s="97">
        <f t="shared" si="4"/>
        <v>9</v>
      </c>
      <c r="E50" s="97">
        <f t="shared" si="4"/>
        <v>5</v>
      </c>
      <c r="F50" s="97">
        <f t="shared" si="4"/>
        <v>5</v>
      </c>
      <c r="G50" s="97">
        <f t="shared" si="4"/>
        <v>3</v>
      </c>
      <c r="H50" s="97">
        <f t="shared" si="4"/>
        <v>5</v>
      </c>
      <c r="I50" s="97">
        <f t="shared" si="4"/>
        <v>3</v>
      </c>
      <c r="J50" s="97">
        <f t="shared" si="4"/>
        <v>4</v>
      </c>
      <c r="K50" s="97">
        <f t="shared" si="4"/>
        <v>2</v>
      </c>
      <c r="L50" s="97">
        <f t="shared" si="4"/>
        <v>3</v>
      </c>
      <c r="M50" s="97">
        <f t="shared" si="4"/>
        <v>1</v>
      </c>
      <c r="N50" s="97">
        <f t="shared" si="4"/>
        <v>1</v>
      </c>
      <c r="O50" s="97">
        <f t="shared" si="4"/>
        <v>0</v>
      </c>
      <c r="P50" s="97">
        <f t="shared" si="4"/>
        <v>1</v>
      </c>
      <c r="Q50" s="97">
        <f t="shared" si="4"/>
        <v>0</v>
      </c>
      <c r="R50" s="97">
        <f t="shared" si="4"/>
        <v>1</v>
      </c>
      <c r="S50" s="97">
        <f t="shared" si="4"/>
        <v>0</v>
      </c>
      <c r="T50" s="97">
        <f t="shared" si="4"/>
        <v>0</v>
      </c>
      <c r="U50" s="97">
        <f t="shared" si="4"/>
        <v>2</v>
      </c>
      <c r="V50" s="97">
        <f t="shared" si="4"/>
        <v>4</v>
      </c>
      <c r="W50" s="97">
        <f t="shared" si="4"/>
        <v>2</v>
      </c>
      <c r="X50" s="97">
        <f t="shared" si="4"/>
        <v>3</v>
      </c>
      <c r="Y50" s="97">
        <f t="shared" si="4"/>
        <v>7</v>
      </c>
      <c r="Z50" s="97">
        <f t="shared" si="4"/>
        <v>4</v>
      </c>
      <c r="AA50" s="97">
        <f t="shared" si="4"/>
        <v>2</v>
      </c>
      <c r="AB50" s="97">
        <f t="shared" si="4"/>
        <v>0</v>
      </c>
      <c r="AC50" s="97">
        <f t="shared" si="4"/>
        <v>2</v>
      </c>
      <c r="AD50" s="97">
        <f t="shared" si="4"/>
        <v>3</v>
      </c>
      <c r="AE50" s="97">
        <f t="shared" si="4"/>
        <v>1</v>
      </c>
      <c r="AF50" s="97">
        <f t="shared" si="4"/>
        <v>1</v>
      </c>
      <c r="AG50" s="97">
        <f t="shared" si="4"/>
        <v>0</v>
      </c>
      <c r="AH50" s="97">
        <f t="shared" si="4"/>
        <v>1</v>
      </c>
      <c r="AI50" s="99"/>
      <c r="AJ50" s="99"/>
      <c r="AK50" s="99"/>
      <c r="AL50" s="99"/>
      <c r="AM50" s="99"/>
      <c r="AN50" s="99"/>
      <c r="AO50" s="99"/>
      <c r="AP50" s="100"/>
    </row>
    <row r="51" spans="2:44" x14ac:dyDescent="0.25">
      <c r="B51" s="78">
        <f t="shared" si="5"/>
        <v>2009</v>
      </c>
      <c r="C51" s="96">
        <f t="shared" si="4"/>
        <v>15</v>
      </c>
      <c r="D51" s="97">
        <f t="shared" si="4"/>
        <v>2</v>
      </c>
      <c r="E51" s="97">
        <f t="shared" si="4"/>
        <v>2</v>
      </c>
      <c r="F51" s="97">
        <f t="shared" si="4"/>
        <v>5</v>
      </c>
      <c r="G51" s="97">
        <f t="shared" si="4"/>
        <v>4</v>
      </c>
      <c r="H51" s="97">
        <f t="shared" si="4"/>
        <v>3</v>
      </c>
      <c r="I51" s="97">
        <f t="shared" si="4"/>
        <v>2</v>
      </c>
      <c r="J51" s="97">
        <f t="shared" si="4"/>
        <v>1</v>
      </c>
      <c r="K51" s="97">
        <f t="shared" si="4"/>
        <v>1</v>
      </c>
      <c r="L51" s="97">
        <f t="shared" si="4"/>
        <v>1</v>
      </c>
      <c r="M51" s="97">
        <f t="shared" si="4"/>
        <v>3</v>
      </c>
      <c r="N51" s="97">
        <f t="shared" si="4"/>
        <v>2</v>
      </c>
      <c r="O51" s="97">
        <f t="shared" si="4"/>
        <v>7</v>
      </c>
      <c r="P51" s="97">
        <f t="shared" si="4"/>
        <v>9</v>
      </c>
      <c r="Q51" s="97">
        <f t="shared" si="4"/>
        <v>11</v>
      </c>
      <c r="R51" s="97">
        <f t="shared" si="4"/>
        <v>7</v>
      </c>
      <c r="S51" s="97">
        <f t="shared" si="4"/>
        <v>13</v>
      </c>
      <c r="T51" s="97">
        <f t="shared" si="4"/>
        <v>17</v>
      </c>
      <c r="U51" s="97">
        <f t="shared" si="4"/>
        <v>27</v>
      </c>
      <c r="V51" s="97">
        <f t="shared" si="4"/>
        <v>19</v>
      </c>
      <c r="W51" s="97">
        <f t="shared" si="4"/>
        <v>16</v>
      </c>
      <c r="X51" s="97">
        <f t="shared" si="4"/>
        <v>13</v>
      </c>
      <c r="Y51" s="97">
        <f t="shared" si="4"/>
        <v>16</v>
      </c>
      <c r="Z51" s="97">
        <f t="shared" si="4"/>
        <v>16</v>
      </c>
      <c r="AA51" s="97">
        <f t="shared" si="4"/>
        <v>13</v>
      </c>
      <c r="AB51" s="97">
        <f t="shared" si="4"/>
        <v>11</v>
      </c>
      <c r="AC51" s="97">
        <f t="shared" si="4"/>
        <v>12</v>
      </c>
      <c r="AD51" s="97">
        <f t="shared" si="4"/>
        <v>1</v>
      </c>
      <c r="AE51" s="99"/>
      <c r="AF51" s="99"/>
      <c r="AG51" s="99"/>
      <c r="AH51" s="99"/>
      <c r="AI51" s="99"/>
      <c r="AJ51" s="99"/>
      <c r="AK51" s="99"/>
      <c r="AL51" s="99"/>
      <c r="AM51" s="99"/>
      <c r="AN51" s="99"/>
      <c r="AO51" s="99"/>
      <c r="AP51" s="100"/>
    </row>
    <row r="52" spans="2:44" x14ac:dyDescent="0.25">
      <c r="B52" s="78">
        <f t="shared" si="5"/>
        <v>2010</v>
      </c>
      <c r="C52" s="96">
        <f t="shared" si="4"/>
        <v>7</v>
      </c>
      <c r="D52" s="97">
        <f t="shared" si="4"/>
        <v>6</v>
      </c>
      <c r="E52" s="97">
        <f t="shared" si="4"/>
        <v>8</v>
      </c>
      <c r="F52" s="97">
        <f t="shared" si="4"/>
        <v>4</v>
      </c>
      <c r="G52" s="97">
        <f t="shared" si="4"/>
        <v>0</v>
      </c>
      <c r="H52" s="97">
        <f t="shared" si="4"/>
        <v>3</v>
      </c>
      <c r="I52" s="97">
        <f t="shared" si="4"/>
        <v>2</v>
      </c>
      <c r="J52" s="97">
        <f t="shared" si="4"/>
        <v>4</v>
      </c>
      <c r="K52" s="97">
        <f t="shared" si="4"/>
        <v>1</v>
      </c>
      <c r="L52" s="97">
        <f t="shared" si="4"/>
        <v>12</v>
      </c>
      <c r="M52" s="97">
        <f t="shared" si="4"/>
        <v>4</v>
      </c>
      <c r="N52" s="97">
        <f t="shared" si="4"/>
        <v>11</v>
      </c>
      <c r="O52" s="97">
        <f t="shared" si="4"/>
        <v>9</v>
      </c>
      <c r="P52" s="97">
        <f t="shared" si="4"/>
        <v>14</v>
      </c>
      <c r="Q52" s="97">
        <f t="shared" si="4"/>
        <v>19</v>
      </c>
      <c r="R52" s="97">
        <f t="shared" si="4"/>
        <v>14</v>
      </c>
      <c r="S52" s="97">
        <f t="shared" si="4"/>
        <v>12</v>
      </c>
      <c r="T52" s="97">
        <f t="shared" si="4"/>
        <v>15</v>
      </c>
      <c r="U52" s="97">
        <f t="shared" si="4"/>
        <v>13</v>
      </c>
      <c r="V52" s="97">
        <f t="shared" si="4"/>
        <v>7</v>
      </c>
      <c r="W52" s="97">
        <f t="shared" si="4"/>
        <v>18</v>
      </c>
      <c r="X52" s="97">
        <f t="shared" si="4"/>
        <v>10</v>
      </c>
      <c r="Y52" s="97">
        <f t="shared" si="4"/>
        <v>7</v>
      </c>
      <c r="Z52" s="97">
        <f t="shared" si="4"/>
        <v>2</v>
      </c>
      <c r="AA52" s="99"/>
      <c r="AB52" s="99"/>
      <c r="AC52" s="99"/>
      <c r="AD52" s="99"/>
      <c r="AE52" s="99"/>
      <c r="AF52" s="99"/>
      <c r="AG52" s="99"/>
      <c r="AH52" s="99"/>
      <c r="AI52" s="99"/>
      <c r="AJ52" s="99"/>
      <c r="AK52" s="99"/>
      <c r="AL52" s="99"/>
      <c r="AM52" s="99"/>
      <c r="AN52" s="99"/>
      <c r="AO52" s="99"/>
      <c r="AP52" s="100"/>
    </row>
    <row r="53" spans="2:44" x14ac:dyDescent="0.25">
      <c r="B53" s="78">
        <f t="shared" si="5"/>
        <v>2011</v>
      </c>
      <c r="C53" s="96">
        <f t="shared" si="4"/>
        <v>3</v>
      </c>
      <c r="D53" s="97">
        <f t="shared" si="4"/>
        <v>4</v>
      </c>
      <c r="E53" s="97">
        <f t="shared" si="4"/>
        <v>4</v>
      </c>
      <c r="F53" s="97">
        <f t="shared" si="4"/>
        <v>8</v>
      </c>
      <c r="G53" s="97">
        <f t="shared" si="4"/>
        <v>10</v>
      </c>
      <c r="H53" s="97">
        <f t="shared" si="4"/>
        <v>14</v>
      </c>
      <c r="I53" s="97">
        <f t="shared" si="4"/>
        <v>13</v>
      </c>
      <c r="J53" s="97">
        <f t="shared" si="4"/>
        <v>20</v>
      </c>
      <c r="K53" s="97">
        <f t="shared" si="4"/>
        <v>25</v>
      </c>
      <c r="L53" s="97">
        <f t="shared" si="4"/>
        <v>23</v>
      </c>
      <c r="M53" s="97">
        <f t="shared" si="4"/>
        <v>14</v>
      </c>
      <c r="N53" s="97">
        <f t="shared" si="4"/>
        <v>27</v>
      </c>
      <c r="O53" s="97">
        <f t="shared" si="4"/>
        <v>6</v>
      </c>
      <c r="P53" s="97">
        <f t="shared" si="4"/>
        <v>9</v>
      </c>
      <c r="Q53" s="97">
        <f t="shared" si="4"/>
        <v>11</v>
      </c>
      <c r="R53" s="97">
        <f t="shared" si="4"/>
        <v>7</v>
      </c>
      <c r="S53" s="97">
        <f t="shared" si="4"/>
        <v>15</v>
      </c>
      <c r="T53" s="97">
        <f t="shared" si="4"/>
        <v>8</v>
      </c>
      <c r="U53" s="97">
        <f t="shared" si="4"/>
        <v>7</v>
      </c>
      <c r="V53" s="97">
        <f t="shared" si="4"/>
        <v>5</v>
      </c>
      <c r="W53" s="99"/>
      <c r="X53" s="99"/>
      <c r="Y53" s="99"/>
      <c r="Z53" s="99"/>
      <c r="AA53" s="99"/>
      <c r="AB53" s="99"/>
      <c r="AC53" s="99"/>
      <c r="AD53" s="99"/>
      <c r="AE53" s="99"/>
      <c r="AF53" s="99"/>
      <c r="AG53" s="99"/>
      <c r="AH53" s="99"/>
      <c r="AI53" s="99"/>
      <c r="AJ53" s="99"/>
      <c r="AK53" s="99"/>
      <c r="AL53" s="99"/>
      <c r="AM53" s="99"/>
      <c r="AN53" s="99"/>
      <c r="AO53" s="99"/>
      <c r="AP53" s="100"/>
    </row>
    <row r="54" spans="2:44" x14ac:dyDescent="0.25">
      <c r="B54" s="78">
        <f t="shared" si="5"/>
        <v>2012</v>
      </c>
      <c r="C54" s="96">
        <f t="shared" si="4"/>
        <v>15</v>
      </c>
      <c r="D54" s="97">
        <f t="shared" si="4"/>
        <v>15</v>
      </c>
      <c r="E54" s="97">
        <f t="shared" si="4"/>
        <v>31</v>
      </c>
      <c r="F54" s="97">
        <f t="shared" si="4"/>
        <v>38</v>
      </c>
      <c r="G54" s="97">
        <f t="shared" si="4"/>
        <v>49</v>
      </c>
      <c r="H54" s="97">
        <f t="shared" si="4"/>
        <v>44</v>
      </c>
      <c r="I54" s="97">
        <f t="shared" si="4"/>
        <v>39</v>
      </c>
      <c r="J54" s="97">
        <f t="shared" si="4"/>
        <v>50</v>
      </c>
      <c r="K54" s="97">
        <f t="shared" si="4"/>
        <v>38</v>
      </c>
      <c r="L54" s="97">
        <f t="shared" si="4"/>
        <v>40</v>
      </c>
      <c r="M54" s="97">
        <f t="shared" si="4"/>
        <v>30</v>
      </c>
      <c r="N54" s="97">
        <f t="shared" si="4"/>
        <v>35</v>
      </c>
      <c r="O54" s="97">
        <f t="shared" si="4"/>
        <v>32</v>
      </c>
      <c r="P54" s="97">
        <f t="shared" si="4"/>
        <v>16</v>
      </c>
      <c r="Q54" s="97">
        <f t="shared" si="4"/>
        <v>5</v>
      </c>
      <c r="R54" s="97">
        <f t="shared" si="4"/>
        <v>2</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100"/>
    </row>
    <row r="55" spans="2:44" x14ac:dyDescent="0.25">
      <c r="B55" s="78">
        <f t="shared" si="5"/>
        <v>2013</v>
      </c>
      <c r="C55" s="96">
        <f t="shared" si="4"/>
        <v>12</v>
      </c>
      <c r="D55" s="97">
        <f t="shared" si="4"/>
        <v>16</v>
      </c>
      <c r="E55" s="97">
        <f t="shared" si="4"/>
        <v>30</v>
      </c>
      <c r="F55" s="97">
        <f t="shared" si="4"/>
        <v>26</v>
      </c>
      <c r="G55" s="97">
        <f t="shared" si="4"/>
        <v>30</v>
      </c>
      <c r="H55" s="97">
        <f t="shared" si="4"/>
        <v>39</v>
      </c>
      <c r="I55" s="97">
        <f t="shared" si="4"/>
        <v>34</v>
      </c>
      <c r="J55" s="97">
        <f t="shared" si="4"/>
        <v>45</v>
      </c>
      <c r="K55" s="97">
        <f t="shared" si="4"/>
        <v>33</v>
      </c>
      <c r="L55" s="97">
        <f t="shared" si="4"/>
        <v>24</v>
      </c>
      <c r="M55" s="97">
        <f t="shared" si="4"/>
        <v>17</v>
      </c>
      <c r="N55" s="97">
        <f t="shared" si="4"/>
        <v>14</v>
      </c>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100"/>
    </row>
    <row r="56" spans="2:44" x14ac:dyDescent="0.25">
      <c r="B56" s="78">
        <f t="shared" si="5"/>
        <v>2014</v>
      </c>
      <c r="C56" s="96">
        <f t="shared" si="4"/>
        <v>10</v>
      </c>
      <c r="D56" s="97">
        <f t="shared" si="4"/>
        <v>9</v>
      </c>
      <c r="E56" s="97">
        <f t="shared" si="4"/>
        <v>17</v>
      </c>
      <c r="F56" s="97">
        <f t="shared" si="4"/>
        <v>20</v>
      </c>
      <c r="G56" s="97">
        <f t="shared" si="4"/>
        <v>23</v>
      </c>
      <c r="H56" s="97">
        <f t="shared" si="4"/>
        <v>24</v>
      </c>
      <c r="I56" s="97">
        <f t="shared" si="4"/>
        <v>20</v>
      </c>
      <c r="J56" s="97">
        <f t="shared" si="4"/>
        <v>11</v>
      </c>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100"/>
    </row>
    <row r="57" spans="2:44" x14ac:dyDescent="0.25">
      <c r="B57" s="79">
        <f t="shared" si="5"/>
        <v>2015</v>
      </c>
      <c r="C57" s="101">
        <f t="shared" si="4"/>
        <v>12</v>
      </c>
      <c r="D57" s="102">
        <f t="shared" si="4"/>
        <v>10</v>
      </c>
      <c r="E57" s="102">
        <f t="shared" si="4"/>
        <v>11</v>
      </c>
      <c r="F57" s="102">
        <f t="shared" si="4"/>
        <v>9</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4"/>
    </row>
    <row r="58" spans="2:44" x14ac:dyDescent="0.25">
      <c r="AR58" s="85"/>
    </row>
    <row r="59" spans="2:44" x14ac:dyDescent="0.25"/>
    <row r="60" spans="2:44" x14ac:dyDescent="0.25">
      <c r="B60" s="83"/>
      <c r="C60" s="267" t="s">
        <v>203</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9"/>
    </row>
    <row r="61" spans="2:44" x14ac:dyDescent="0.25">
      <c r="B61" s="84" t="s">
        <v>0</v>
      </c>
      <c r="C61" s="84" t="s">
        <v>88</v>
      </c>
      <c r="D61" s="73" t="s">
        <v>89</v>
      </c>
      <c r="E61" s="73" t="s">
        <v>90</v>
      </c>
      <c r="F61" s="73" t="s">
        <v>91</v>
      </c>
      <c r="G61" s="73" t="s">
        <v>92</v>
      </c>
      <c r="H61" s="73" t="s">
        <v>93</v>
      </c>
      <c r="I61" s="73" t="s">
        <v>94</v>
      </c>
      <c r="J61" s="73" t="s">
        <v>95</v>
      </c>
      <c r="K61" s="73" t="s">
        <v>96</v>
      </c>
      <c r="L61" s="73" t="s">
        <v>97</v>
      </c>
      <c r="M61" s="73" t="s">
        <v>98</v>
      </c>
      <c r="N61" s="73" t="s">
        <v>99</v>
      </c>
      <c r="O61" s="73" t="s">
        <v>100</v>
      </c>
      <c r="P61" s="73" t="s">
        <v>101</v>
      </c>
      <c r="Q61" s="73" t="s">
        <v>102</v>
      </c>
      <c r="R61" s="73" t="s">
        <v>103</v>
      </c>
      <c r="S61" s="73" t="s">
        <v>104</v>
      </c>
      <c r="T61" s="73" t="s">
        <v>105</v>
      </c>
      <c r="U61" s="73" t="s">
        <v>106</v>
      </c>
      <c r="V61" s="73" t="s">
        <v>107</v>
      </c>
      <c r="W61" s="73" t="s">
        <v>108</v>
      </c>
      <c r="X61" s="73" t="s">
        <v>109</v>
      </c>
      <c r="Y61" s="73" t="s">
        <v>110</v>
      </c>
      <c r="Z61" s="73" t="s">
        <v>111</v>
      </c>
      <c r="AA61" s="73" t="s">
        <v>112</v>
      </c>
      <c r="AB61" s="73" t="s">
        <v>113</v>
      </c>
      <c r="AC61" s="73" t="s">
        <v>114</v>
      </c>
      <c r="AD61" s="73" t="s">
        <v>115</v>
      </c>
      <c r="AE61" s="73" t="s">
        <v>116</v>
      </c>
      <c r="AF61" s="73" t="s">
        <v>117</v>
      </c>
      <c r="AG61" s="73" t="s">
        <v>118</v>
      </c>
      <c r="AH61" s="73" t="s">
        <v>119</v>
      </c>
      <c r="AI61" s="73" t="s">
        <v>120</v>
      </c>
      <c r="AJ61" s="73" t="s">
        <v>121</v>
      </c>
      <c r="AK61" s="73" t="s">
        <v>122</v>
      </c>
      <c r="AL61" s="73" t="s">
        <v>123</v>
      </c>
      <c r="AM61" s="73" t="s">
        <v>124</v>
      </c>
      <c r="AN61" s="73" t="s">
        <v>125</v>
      </c>
      <c r="AO61" s="73" t="s">
        <v>126</v>
      </c>
      <c r="AP61" s="75" t="s">
        <v>127</v>
      </c>
    </row>
    <row r="62" spans="2:44" x14ac:dyDescent="0.25">
      <c r="B62" s="94">
        <v>2006</v>
      </c>
      <c r="C62" s="96">
        <f>SUM($C6:C6)</f>
        <v>11</v>
      </c>
      <c r="D62" s="97">
        <f>SUM($C6:D6)</f>
        <v>15</v>
      </c>
      <c r="E62" s="97">
        <f>SUM($C6:E6)</f>
        <v>24</v>
      </c>
      <c r="F62" s="97">
        <f>SUM($C6:F6)</f>
        <v>32</v>
      </c>
      <c r="G62" s="97">
        <f>SUM($C6:G6)</f>
        <v>111</v>
      </c>
      <c r="H62" s="97">
        <f>SUM($C6:H6)</f>
        <v>225</v>
      </c>
      <c r="I62" s="97">
        <f>SUM($C6:I6)</f>
        <v>318</v>
      </c>
      <c r="J62" s="97">
        <f>SUM($C6:J6)</f>
        <v>713</v>
      </c>
      <c r="K62" s="97">
        <f>SUM($C6:K6)</f>
        <v>730</v>
      </c>
      <c r="L62" s="97">
        <f>SUM($C6:L6)</f>
        <v>733</v>
      </c>
      <c r="M62" s="97">
        <f>SUM($C6:M6)</f>
        <v>737</v>
      </c>
      <c r="N62" s="97">
        <f>SUM($C6:N6)</f>
        <v>739</v>
      </c>
      <c r="O62" s="97">
        <f>SUM($C6:O6)</f>
        <v>741</v>
      </c>
      <c r="P62" s="97">
        <f>SUM($C6:P6)</f>
        <v>744</v>
      </c>
      <c r="Q62" s="97">
        <f>SUM($C6:Q6)</f>
        <v>745</v>
      </c>
      <c r="R62" s="97">
        <f>SUM($C6:R6)</f>
        <v>748</v>
      </c>
      <c r="S62" s="97">
        <f>SUM($C6:S6)</f>
        <v>750</v>
      </c>
      <c r="T62" s="97">
        <f>SUM($C6:T6)</f>
        <v>758</v>
      </c>
      <c r="U62" s="97">
        <f>SUM($C6:U6)</f>
        <v>758</v>
      </c>
      <c r="V62" s="97">
        <f>SUM($C6:V6)</f>
        <v>761</v>
      </c>
      <c r="W62" s="97">
        <f>SUM($C6:W6)</f>
        <v>762</v>
      </c>
      <c r="X62" s="97">
        <f>SUM($C6:X6)</f>
        <v>762</v>
      </c>
      <c r="Y62" s="97">
        <f>SUM($C6:Y6)</f>
        <v>762</v>
      </c>
      <c r="Z62" s="97">
        <f>SUM($C6:Z6)</f>
        <v>764</v>
      </c>
      <c r="AA62" s="97">
        <f>SUM($C6:AA6)</f>
        <v>764</v>
      </c>
      <c r="AB62" s="97">
        <f>SUM($C6:AB6)</f>
        <v>764</v>
      </c>
      <c r="AC62" s="97">
        <f>SUM($C6:AC6)</f>
        <v>764</v>
      </c>
      <c r="AD62" s="97">
        <f>SUM($C6:AD6)</f>
        <v>764</v>
      </c>
      <c r="AE62" s="97">
        <f>SUM($C6:AE6)</f>
        <v>766</v>
      </c>
      <c r="AF62" s="97">
        <f>SUM($C6:AF6)</f>
        <v>770</v>
      </c>
      <c r="AG62" s="97">
        <f>SUM($C6:AG6)</f>
        <v>772</v>
      </c>
      <c r="AH62" s="97">
        <f>SUM($C6:AH6)</f>
        <v>772</v>
      </c>
      <c r="AI62" s="97">
        <f>SUM($C6:AI6)</f>
        <v>772</v>
      </c>
      <c r="AJ62" s="97">
        <f>SUM($C6:AJ6)</f>
        <v>772</v>
      </c>
      <c r="AK62" s="97">
        <f>SUM($C6:AK6)</f>
        <v>775</v>
      </c>
      <c r="AL62" s="97">
        <f>SUM($C6:AL6)</f>
        <v>778</v>
      </c>
      <c r="AM62" s="97">
        <f>SUM($C6:AM6)</f>
        <v>783</v>
      </c>
      <c r="AN62" s="97">
        <f>SUM($C6:AN6)</f>
        <v>783</v>
      </c>
      <c r="AO62" s="97">
        <f>SUM($C6:AO6)</f>
        <v>783</v>
      </c>
      <c r="AP62" s="98">
        <f>SUM($C6:AP6)</f>
        <v>783</v>
      </c>
    </row>
    <row r="63" spans="2:44" x14ac:dyDescent="0.25">
      <c r="B63" s="78">
        <f>B62+1</f>
        <v>2007</v>
      </c>
      <c r="C63" s="96">
        <f>SUM($C7:C7)</f>
        <v>22</v>
      </c>
      <c r="D63" s="97">
        <f>SUM($C7:D7)</f>
        <v>83</v>
      </c>
      <c r="E63" s="97">
        <f>SUM($C7:E7)</f>
        <v>161</v>
      </c>
      <c r="F63" s="97">
        <f>SUM($C7:F7)</f>
        <v>298</v>
      </c>
      <c r="G63" s="97">
        <f>SUM($C7:G7)</f>
        <v>305</v>
      </c>
      <c r="H63" s="97">
        <f>SUM($C7:H7)</f>
        <v>308</v>
      </c>
      <c r="I63" s="97">
        <f>SUM($C7:I7)</f>
        <v>311</v>
      </c>
      <c r="J63" s="97">
        <f>SUM($C7:J7)</f>
        <v>311</v>
      </c>
      <c r="K63" s="97">
        <f>SUM($C7:K7)</f>
        <v>312</v>
      </c>
      <c r="L63" s="97">
        <f>SUM($C7:L7)</f>
        <v>312</v>
      </c>
      <c r="M63" s="97">
        <f>SUM($C7:M7)</f>
        <v>312</v>
      </c>
      <c r="N63" s="97">
        <f>SUM($C7:N7)</f>
        <v>314</v>
      </c>
      <c r="O63" s="97">
        <f>SUM($C7:O7)</f>
        <v>317</v>
      </c>
      <c r="P63" s="97">
        <f>SUM($C7:P7)</f>
        <v>322</v>
      </c>
      <c r="Q63" s="97">
        <f>SUM($C7:Q7)</f>
        <v>322</v>
      </c>
      <c r="R63" s="97">
        <f>SUM($C7:R7)</f>
        <v>323</v>
      </c>
      <c r="S63" s="97">
        <f>SUM($C7:S7)</f>
        <v>323</v>
      </c>
      <c r="T63" s="97">
        <f>SUM($C7:T7)</f>
        <v>323</v>
      </c>
      <c r="U63" s="97">
        <f>SUM($C7:U7)</f>
        <v>323</v>
      </c>
      <c r="V63" s="97">
        <f>SUM($C7:V7)</f>
        <v>324</v>
      </c>
      <c r="W63" s="97">
        <f>SUM($C7:W7)</f>
        <v>324</v>
      </c>
      <c r="X63" s="97">
        <f>SUM($C7:X7)</f>
        <v>324</v>
      </c>
      <c r="Y63" s="97">
        <f>SUM($C7:Y7)</f>
        <v>324</v>
      </c>
      <c r="Z63" s="97">
        <f>SUM($C7:Z7)</f>
        <v>325</v>
      </c>
      <c r="AA63" s="97">
        <f>SUM($C7:AA7)</f>
        <v>325</v>
      </c>
      <c r="AB63" s="97">
        <f>SUM($C7:AB7)</f>
        <v>325</v>
      </c>
      <c r="AC63" s="97">
        <f>SUM($C7:AC7)</f>
        <v>327</v>
      </c>
      <c r="AD63" s="97">
        <f>SUM($C7:AD7)</f>
        <v>328</v>
      </c>
      <c r="AE63" s="97">
        <f>SUM($C7:AE7)</f>
        <v>329</v>
      </c>
      <c r="AF63" s="97">
        <f>SUM($C7:AF7)</f>
        <v>329</v>
      </c>
      <c r="AG63" s="97">
        <f>SUM($C7:AG7)</f>
        <v>331</v>
      </c>
      <c r="AH63" s="97">
        <f>SUM($C7:AH7)</f>
        <v>334</v>
      </c>
      <c r="AI63" s="97">
        <f>SUM($C7:AI7)</f>
        <v>335</v>
      </c>
      <c r="AJ63" s="97">
        <f>SUM($C7:AJ7)</f>
        <v>335</v>
      </c>
      <c r="AK63" s="97">
        <f>SUM($C7:AK7)</f>
        <v>335</v>
      </c>
      <c r="AL63" s="97">
        <f>SUM($C7:AL7)</f>
        <v>335</v>
      </c>
      <c r="AM63" s="99"/>
      <c r="AN63" s="99"/>
      <c r="AO63" s="99"/>
      <c r="AP63" s="100"/>
    </row>
    <row r="64" spans="2:44" x14ac:dyDescent="0.25">
      <c r="B64" s="78">
        <f t="shared" ref="B64:B71" si="6">B63+1</f>
        <v>2008</v>
      </c>
      <c r="C64" s="96">
        <f>SUM($C8:C8)</f>
        <v>3</v>
      </c>
      <c r="D64" s="97">
        <f>SUM($C8:D8)</f>
        <v>7</v>
      </c>
      <c r="E64" s="97">
        <f>SUM($C8:E8)</f>
        <v>7</v>
      </c>
      <c r="F64" s="97">
        <f>SUM($C8:F8)</f>
        <v>10</v>
      </c>
      <c r="G64" s="97">
        <f>SUM($C8:G8)</f>
        <v>11</v>
      </c>
      <c r="H64" s="97">
        <f>SUM($C8:H8)</f>
        <v>12</v>
      </c>
      <c r="I64" s="97">
        <f>SUM($C8:I8)</f>
        <v>13</v>
      </c>
      <c r="J64" s="97">
        <f>SUM($C8:J8)</f>
        <v>16</v>
      </c>
      <c r="K64" s="97">
        <f>SUM($C8:K8)</f>
        <v>18</v>
      </c>
      <c r="L64" s="97">
        <f>SUM($C8:L8)</f>
        <v>20</v>
      </c>
      <c r="M64" s="97">
        <f>SUM($C8:M8)</f>
        <v>21</v>
      </c>
      <c r="N64" s="97">
        <f>SUM($C8:N8)</f>
        <v>22</v>
      </c>
      <c r="O64" s="97">
        <f>SUM($C8:O8)</f>
        <v>22</v>
      </c>
      <c r="P64" s="97">
        <f>SUM($C8:P8)</f>
        <v>23</v>
      </c>
      <c r="Q64" s="97">
        <f>SUM($C8:Q8)</f>
        <v>23</v>
      </c>
      <c r="R64" s="97">
        <f>SUM($C8:R8)</f>
        <v>24</v>
      </c>
      <c r="S64" s="97">
        <f>SUM($C8:S8)</f>
        <v>24</v>
      </c>
      <c r="T64" s="97">
        <f>SUM($C8:T8)</f>
        <v>24</v>
      </c>
      <c r="U64" s="97">
        <f>SUM($C8:U8)</f>
        <v>24</v>
      </c>
      <c r="V64" s="97">
        <f>SUM($C8:V8)</f>
        <v>26</v>
      </c>
      <c r="W64" s="97">
        <f>SUM($C8:W8)</f>
        <v>27</v>
      </c>
      <c r="X64" s="97">
        <f>SUM($C8:X8)</f>
        <v>28</v>
      </c>
      <c r="Y64" s="97">
        <f>SUM($C8:Y8)</f>
        <v>30</v>
      </c>
      <c r="Z64" s="97">
        <f>SUM($C8:Z8)</f>
        <v>30</v>
      </c>
      <c r="AA64" s="97">
        <f>SUM($C8:AA8)</f>
        <v>30</v>
      </c>
      <c r="AB64" s="97">
        <f>SUM($C8:AB8)</f>
        <v>30</v>
      </c>
      <c r="AC64" s="97">
        <f>SUM($C8:AC8)</f>
        <v>30</v>
      </c>
      <c r="AD64" s="97">
        <f>SUM($C8:AD8)</f>
        <v>30</v>
      </c>
      <c r="AE64" s="97">
        <f>SUM($C8:AE8)</f>
        <v>30</v>
      </c>
      <c r="AF64" s="97">
        <f>SUM($C8:AF8)</f>
        <v>30</v>
      </c>
      <c r="AG64" s="97">
        <f>SUM($C8:AG8)</f>
        <v>30</v>
      </c>
      <c r="AH64" s="97">
        <f>SUM($C8:AH8)</f>
        <v>30</v>
      </c>
      <c r="AI64" s="99"/>
      <c r="AJ64" s="99"/>
      <c r="AK64" s="99"/>
      <c r="AL64" s="99"/>
      <c r="AM64" s="99"/>
      <c r="AN64" s="99"/>
      <c r="AO64" s="99"/>
      <c r="AP64" s="100"/>
    </row>
    <row r="65" spans="2:42" x14ac:dyDescent="0.25">
      <c r="B65" s="78">
        <f t="shared" si="6"/>
        <v>2009</v>
      </c>
      <c r="C65" s="96">
        <f>SUM($C9:C9)</f>
        <v>4</v>
      </c>
      <c r="D65" s="97">
        <f>SUM($C9:D9)</f>
        <v>4</v>
      </c>
      <c r="E65" s="97">
        <f>SUM($C9:E9)</f>
        <v>4</v>
      </c>
      <c r="F65" s="97">
        <f>SUM($C9:F9)</f>
        <v>8</v>
      </c>
      <c r="G65" s="97">
        <f>SUM($C9:G9)</f>
        <v>11</v>
      </c>
      <c r="H65" s="97">
        <f>SUM($C9:H9)</f>
        <v>13</v>
      </c>
      <c r="I65" s="97">
        <f>SUM($C9:I9)</f>
        <v>15</v>
      </c>
      <c r="J65" s="97">
        <f>SUM($C9:J9)</f>
        <v>16</v>
      </c>
      <c r="K65" s="97">
        <f>SUM($C9:K9)</f>
        <v>16</v>
      </c>
      <c r="L65" s="97">
        <f>SUM($C9:L9)</f>
        <v>17</v>
      </c>
      <c r="M65" s="97">
        <f>SUM($C9:M9)</f>
        <v>19</v>
      </c>
      <c r="N65" s="97">
        <f>SUM($C9:N9)</f>
        <v>20</v>
      </c>
      <c r="O65" s="97">
        <f>SUM($C9:O9)</f>
        <v>20</v>
      </c>
      <c r="P65" s="97">
        <f>SUM($C9:P9)</f>
        <v>25</v>
      </c>
      <c r="Q65" s="97">
        <f>SUM($C9:Q9)</f>
        <v>29</v>
      </c>
      <c r="R65" s="97">
        <f>SUM($C9:R9)</f>
        <v>31</v>
      </c>
      <c r="S65" s="97">
        <f>SUM($C9:S9)</f>
        <v>34</v>
      </c>
      <c r="T65" s="97">
        <f>SUM($C9:T9)</f>
        <v>35</v>
      </c>
      <c r="U65" s="97">
        <f>SUM($C9:U9)</f>
        <v>37</v>
      </c>
      <c r="V65" s="97">
        <f>SUM($C9:V9)</f>
        <v>37</v>
      </c>
      <c r="W65" s="97">
        <f>SUM($C9:W9)</f>
        <v>39</v>
      </c>
      <c r="X65" s="97">
        <f>SUM($C9:X9)</f>
        <v>40</v>
      </c>
      <c r="Y65" s="97">
        <f>SUM($C9:Y9)</f>
        <v>42</v>
      </c>
      <c r="Z65" s="97">
        <f>SUM($C9:Z9)</f>
        <v>45</v>
      </c>
      <c r="AA65" s="97">
        <f>SUM($C9:AA9)</f>
        <v>46</v>
      </c>
      <c r="AB65" s="97">
        <f>SUM($C9:AB9)</f>
        <v>47</v>
      </c>
      <c r="AC65" s="97">
        <f>SUM($C9:AC9)</f>
        <v>48</v>
      </c>
      <c r="AD65" s="97">
        <f>SUM($C9:AD9)</f>
        <v>48</v>
      </c>
      <c r="AE65" s="99"/>
      <c r="AF65" s="99"/>
      <c r="AG65" s="99"/>
      <c r="AH65" s="99"/>
      <c r="AI65" s="99"/>
      <c r="AJ65" s="99"/>
      <c r="AK65" s="99"/>
      <c r="AL65" s="99"/>
      <c r="AM65" s="99"/>
      <c r="AN65" s="99"/>
      <c r="AO65" s="99"/>
      <c r="AP65" s="100"/>
    </row>
    <row r="66" spans="2:42" x14ac:dyDescent="0.25">
      <c r="B66" s="78">
        <f t="shared" si="6"/>
        <v>2010</v>
      </c>
      <c r="C66" s="96">
        <f>SUM($C10:C10)</f>
        <v>3</v>
      </c>
      <c r="D66" s="97">
        <f>SUM($C10:D10)</f>
        <v>6</v>
      </c>
      <c r="E66" s="97">
        <f>SUM($C10:E10)</f>
        <v>13</v>
      </c>
      <c r="F66" s="97">
        <f>SUM($C10:F10)</f>
        <v>17</v>
      </c>
      <c r="G66" s="97">
        <f>SUM($C10:G10)</f>
        <v>17</v>
      </c>
      <c r="H66" s="97">
        <f>SUM($C10:H10)</f>
        <v>20</v>
      </c>
      <c r="I66" s="97">
        <f>SUM($C10:I10)</f>
        <v>20</v>
      </c>
      <c r="J66" s="97">
        <f>SUM($C10:J10)</f>
        <v>22</v>
      </c>
      <c r="K66" s="97">
        <f>SUM($C10:K10)</f>
        <v>22</v>
      </c>
      <c r="L66" s="97">
        <f>SUM($C10:L10)</f>
        <v>24</v>
      </c>
      <c r="M66" s="97">
        <f>SUM($C10:M10)</f>
        <v>25</v>
      </c>
      <c r="N66" s="97">
        <f>SUM($C10:N10)</f>
        <v>27</v>
      </c>
      <c r="O66" s="97">
        <f>SUM($C10:O10)</f>
        <v>30</v>
      </c>
      <c r="P66" s="97">
        <f>SUM($C10:P10)</f>
        <v>33</v>
      </c>
      <c r="Q66" s="97">
        <f>SUM($C10:Q10)</f>
        <v>35</v>
      </c>
      <c r="R66" s="97">
        <f>SUM($C10:R10)</f>
        <v>37</v>
      </c>
      <c r="S66" s="97">
        <f>SUM($C10:S10)</f>
        <v>37</v>
      </c>
      <c r="T66" s="97">
        <f>SUM($C10:T10)</f>
        <v>39</v>
      </c>
      <c r="U66" s="97">
        <f>SUM($C10:U10)</f>
        <v>39</v>
      </c>
      <c r="V66" s="97">
        <f>SUM($C10:V10)</f>
        <v>40</v>
      </c>
      <c r="W66" s="97">
        <f>SUM($C10:W10)</f>
        <v>42</v>
      </c>
      <c r="X66" s="97">
        <f>SUM($C10:X10)</f>
        <v>43</v>
      </c>
      <c r="Y66" s="97">
        <f>SUM($C10:Y10)</f>
        <v>44</v>
      </c>
      <c r="Z66" s="97">
        <f>SUM($C10:Z10)</f>
        <v>44</v>
      </c>
      <c r="AA66" s="99"/>
      <c r="AB66" s="99"/>
      <c r="AC66" s="99"/>
      <c r="AD66" s="99"/>
      <c r="AE66" s="99"/>
      <c r="AF66" s="99"/>
      <c r="AG66" s="99"/>
      <c r="AH66" s="99"/>
      <c r="AI66" s="99"/>
      <c r="AJ66" s="99"/>
      <c r="AK66" s="99"/>
      <c r="AL66" s="99"/>
      <c r="AM66" s="99"/>
      <c r="AN66" s="99"/>
      <c r="AO66" s="99"/>
      <c r="AP66" s="100"/>
    </row>
    <row r="67" spans="2:42" x14ac:dyDescent="0.25">
      <c r="B67" s="78">
        <f t="shared" si="6"/>
        <v>2011</v>
      </c>
      <c r="C67" s="96">
        <f>SUM($C11:C11)</f>
        <v>3</v>
      </c>
      <c r="D67" s="97">
        <f>SUM($C11:D11)</f>
        <v>7</v>
      </c>
      <c r="E67" s="97">
        <f>SUM($C11:E11)</f>
        <v>7</v>
      </c>
      <c r="F67" s="97">
        <f>SUM($C11:F11)</f>
        <v>11</v>
      </c>
      <c r="G67" s="97">
        <f>SUM($C11:G11)</f>
        <v>17</v>
      </c>
      <c r="H67" s="97">
        <f>SUM($C11:H11)</f>
        <v>20</v>
      </c>
      <c r="I67" s="97">
        <f>SUM($C11:I11)</f>
        <v>22</v>
      </c>
      <c r="J67" s="97">
        <f>SUM($C11:J11)</f>
        <v>27</v>
      </c>
      <c r="K67" s="97">
        <f>SUM($C11:K11)</f>
        <v>34</v>
      </c>
      <c r="L67" s="97">
        <f>SUM($C11:L11)</f>
        <v>37</v>
      </c>
      <c r="M67" s="97">
        <f>SUM($C11:M11)</f>
        <v>37</v>
      </c>
      <c r="N67" s="97">
        <f>SUM($C11:N11)</f>
        <v>40</v>
      </c>
      <c r="O67" s="97">
        <f>SUM($C11:O11)</f>
        <v>43</v>
      </c>
      <c r="P67" s="97">
        <f>SUM($C11:P11)</f>
        <v>44</v>
      </c>
      <c r="Q67" s="97">
        <f>SUM($C11:Q11)</f>
        <v>48</v>
      </c>
      <c r="R67" s="97">
        <f>SUM($C11:R11)</f>
        <v>51</v>
      </c>
      <c r="S67" s="97">
        <f>SUM($C11:S11)</f>
        <v>55</v>
      </c>
      <c r="T67" s="97">
        <f>SUM($C11:T11)</f>
        <v>58</v>
      </c>
      <c r="U67" s="97">
        <f>SUM($C11:U11)</f>
        <v>60</v>
      </c>
      <c r="V67" s="97">
        <f>SUM($C11:V11)</f>
        <v>61</v>
      </c>
      <c r="W67" s="99"/>
      <c r="X67" s="99"/>
      <c r="Y67" s="99"/>
      <c r="Z67" s="99"/>
      <c r="AA67" s="99"/>
      <c r="AB67" s="99"/>
      <c r="AC67" s="99"/>
      <c r="AD67" s="99"/>
      <c r="AE67" s="99"/>
      <c r="AF67" s="99"/>
      <c r="AG67" s="99"/>
      <c r="AH67" s="99"/>
      <c r="AI67" s="99"/>
      <c r="AJ67" s="99"/>
      <c r="AK67" s="99"/>
      <c r="AL67" s="99"/>
      <c r="AM67" s="99"/>
      <c r="AN67" s="99"/>
      <c r="AO67" s="99"/>
      <c r="AP67" s="100"/>
    </row>
    <row r="68" spans="2:42" x14ac:dyDescent="0.25">
      <c r="B68" s="78">
        <f t="shared" si="6"/>
        <v>2012</v>
      </c>
      <c r="C68" s="96">
        <f>SUM($C12:C12)</f>
        <v>13</v>
      </c>
      <c r="D68" s="97">
        <f>SUM($C12:D12)</f>
        <v>19</v>
      </c>
      <c r="E68" s="97">
        <f>SUM($C12:E12)</f>
        <v>31</v>
      </c>
      <c r="F68" s="97">
        <f>SUM($C12:F12)</f>
        <v>49</v>
      </c>
      <c r="G68" s="97">
        <f>SUM($C12:G12)</f>
        <v>59</v>
      </c>
      <c r="H68" s="97">
        <f>SUM($C12:H12)</f>
        <v>68</v>
      </c>
      <c r="I68" s="97">
        <f>SUM($C12:I12)</f>
        <v>76</v>
      </c>
      <c r="J68" s="97">
        <f>SUM($C12:J12)</f>
        <v>82</v>
      </c>
      <c r="K68" s="97">
        <f>SUM($C12:K12)</f>
        <v>88</v>
      </c>
      <c r="L68" s="97">
        <f>SUM($C12:L12)</f>
        <v>95</v>
      </c>
      <c r="M68" s="97">
        <f>SUM($C12:M12)</f>
        <v>98</v>
      </c>
      <c r="N68" s="97">
        <f>SUM($C12:N12)</f>
        <v>106</v>
      </c>
      <c r="O68" s="97">
        <f>SUM($C12:O12)</f>
        <v>115</v>
      </c>
      <c r="P68" s="97">
        <f>SUM($C12:P12)</f>
        <v>122</v>
      </c>
      <c r="Q68" s="97">
        <f>SUM($C12:Q12)</f>
        <v>123</v>
      </c>
      <c r="R68" s="97">
        <f>SUM($C12:R12)</f>
        <v>124</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100"/>
    </row>
    <row r="69" spans="2:42" x14ac:dyDescent="0.25">
      <c r="B69" s="78">
        <f t="shared" si="6"/>
        <v>2013</v>
      </c>
      <c r="C69" s="96">
        <f>SUM($C13:C13)</f>
        <v>8</v>
      </c>
      <c r="D69" s="97">
        <f>SUM($C13:D13)</f>
        <v>15</v>
      </c>
      <c r="E69" s="97">
        <f>SUM($C13:E13)</f>
        <v>22</v>
      </c>
      <c r="F69" s="97">
        <f>SUM($C13:F13)</f>
        <v>25</v>
      </c>
      <c r="G69" s="97">
        <f>SUM($C13:G13)</f>
        <v>27</v>
      </c>
      <c r="H69" s="97">
        <f>SUM($C13:H13)</f>
        <v>33</v>
      </c>
      <c r="I69" s="97">
        <f>SUM($C13:I13)</f>
        <v>38</v>
      </c>
      <c r="J69" s="97">
        <f>SUM($C13:J13)</f>
        <v>43</v>
      </c>
      <c r="K69" s="97">
        <f>SUM($C13:K13)</f>
        <v>56</v>
      </c>
      <c r="L69" s="97">
        <f>SUM($C13:L13)</f>
        <v>67</v>
      </c>
      <c r="M69" s="97">
        <f>SUM($C13:M13)</f>
        <v>74</v>
      </c>
      <c r="N69" s="97">
        <f>SUM($C13:N13)</f>
        <v>78</v>
      </c>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100"/>
    </row>
    <row r="70" spans="2:42" x14ac:dyDescent="0.25">
      <c r="B70" s="78">
        <f t="shared" si="6"/>
        <v>2014</v>
      </c>
      <c r="C70" s="96">
        <f>SUM($C14:C14)</f>
        <v>10</v>
      </c>
      <c r="D70" s="97">
        <f>SUM($C14:D14)</f>
        <v>13</v>
      </c>
      <c r="E70" s="97">
        <f>SUM($C14:E14)</f>
        <v>18</v>
      </c>
      <c r="F70" s="97">
        <f>SUM($C14:F14)</f>
        <v>23</v>
      </c>
      <c r="G70" s="97">
        <f>SUM($C14:G14)</f>
        <v>28</v>
      </c>
      <c r="H70" s="97">
        <f>SUM($C14:H14)</f>
        <v>33</v>
      </c>
      <c r="I70" s="97">
        <f>SUM($C14:I14)</f>
        <v>38</v>
      </c>
      <c r="J70" s="97">
        <f>SUM($C14:J14)</f>
        <v>40</v>
      </c>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100"/>
    </row>
    <row r="71" spans="2:42" x14ac:dyDescent="0.25">
      <c r="B71" s="79">
        <f t="shared" si="6"/>
        <v>2015</v>
      </c>
      <c r="C71" s="101">
        <f>SUM($C15:C15)</f>
        <v>10</v>
      </c>
      <c r="D71" s="102">
        <f>SUM($C15:D15)</f>
        <v>16</v>
      </c>
      <c r="E71" s="102">
        <f>SUM($C15:E15)</f>
        <v>19</v>
      </c>
      <c r="F71" s="102">
        <f>SUM($C15:F15)</f>
        <v>23</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4"/>
    </row>
    <row r="72" spans="2:42" x14ac:dyDescent="0.25"/>
    <row r="73" spans="2:42" x14ac:dyDescent="0.25"/>
    <row r="74" spans="2:42" x14ac:dyDescent="0.25">
      <c r="B74" s="83"/>
      <c r="C74" s="267" t="s">
        <v>204</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9"/>
    </row>
    <row r="75" spans="2:42" x14ac:dyDescent="0.25">
      <c r="B75" s="84" t="s">
        <v>0</v>
      </c>
      <c r="C75" s="84" t="s">
        <v>88</v>
      </c>
      <c r="D75" s="73" t="s">
        <v>89</v>
      </c>
      <c r="E75" s="73" t="s">
        <v>90</v>
      </c>
      <c r="F75" s="73" t="s">
        <v>91</v>
      </c>
      <c r="G75" s="73" t="s">
        <v>92</v>
      </c>
      <c r="H75" s="73" t="s">
        <v>93</v>
      </c>
      <c r="I75" s="73" t="s">
        <v>94</v>
      </c>
      <c r="J75" s="73" t="s">
        <v>95</v>
      </c>
      <c r="K75" s="73" t="s">
        <v>96</v>
      </c>
      <c r="L75" s="73" t="s">
        <v>97</v>
      </c>
      <c r="M75" s="73" t="s">
        <v>98</v>
      </c>
      <c r="N75" s="73" t="s">
        <v>99</v>
      </c>
      <c r="O75" s="73" t="s">
        <v>100</v>
      </c>
      <c r="P75" s="73" t="s">
        <v>101</v>
      </c>
      <c r="Q75" s="73" t="s">
        <v>102</v>
      </c>
      <c r="R75" s="73" t="s">
        <v>103</v>
      </c>
      <c r="S75" s="73" t="s">
        <v>104</v>
      </c>
      <c r="T75" s="73" t="s">
        <v>105</v>
      </c>
      <c r="U75" s="73" t="s">
        <v>106</v>
      </c>
      <c r="V75" s="73" t="s">
        <v>107</v>
      </c>
      <c r="W75" s="73" t="s">
        <v>108</v>
      </c>
      <c r="X75" s="73" t="s">
        <v>109</v>
      </c>
      <c r="Y75" s="73" t="s">
        <v>110</v>
      </c>
      <c r="Z75" s="73" t="s">
        <v>111</v>
      </c>
      <c r="AA75" s="73" t="s">
        <v>112</v>
      </c>
      <c r="AB75" s="73" t="s">
        <v>113</v>
      </c>
      <c r="AC75" s="73" t="s">
        <v>114</v>
      </c>
      <c r="AD75" s="73" t="s">
        <v>115</v>
      </c>
      <c r="AE75" s="73" t="s">
        <v>116</v>
      </c>
      <c r="AF75" s="73" t="s">
        <v>117</v>
      </c>
      <c r="AG75" s="73" t="s">
        <v>118</v>
      </c>
      <c r="AH75" s="73" t="s">
        <v>119</v>
      </c>
      <c r="AI75" s="73" t="s">
        <v>120</v>
      </c>
      <c r="AJ75" s="73" t="s">
        <v>121</v>
      </c>
      <c r="AK75" s="73" t="s">
        <v>122</v>
      </c>
      <c r="AL75" s="73" t="s">
        <v>123</v>
      </c>
      <c r="AM75" s="73" t="s">
        <v>124</v>
      </c>
      <c r="AN75" s="73" t="s">
        <v>125</v>
      </c>
      <c r="AO75" s="73" t="s">
        <v>126</v>
      </c>
      <c r="AP75" s="75" t="s">
        <v>127</v>
      </c>
    </row>
    <row r="76" spans="2:42" x14ac:dyDescent="0.25">
      <c r="B76" s="94">
        <v>2006</v>
      </c>
      <c r="C76" s="96">
        <f>SUM($C27:C27)</f>
        <v>0</v>
      </c>
      <c r="D76" s="97">
        <f>SUM($C27:D27)</f>
        <v>1</v>
      </c>
      <c r="E76" s="97">
        <f>SUM($C27:E27)</f>
        <v>6</v>
      </c>
      <c r="F76" s="97">
        <f>SUM($C27:F27)</f>
        <v>10</v>
      </c>
      <c r="G76" s="97">
        <f>SUM($C27:G27)</f>
        <v>20</v>
      </c>
      <c r="H76" s="97">
        <f>SUM($C27:H27)</f>
        <v>26</v>
      </c>
      <c r="I76" s="97">
        <f>SUM($C27:I27)</f>
        <v>35</v>
      </c>
      <c r="J76" s="97">
        <f>SUM($C27:J27)</f>
        <v>42</v>
      </c>
      <c r="K76" s="97">
        <f>SUM($C27:K27)</f>
        <v>45</v>
      </c>
      <c r="L76" s="97">
        <f>SUM($C27:L27)</f>
        <v>47</v>
      </c>
      <c r="M76" s="97">
        <f>SUM($C27:M27)</f>
        <v>51</v>
      </c>
      <c r="N76" s="97">
        <f>SUM($C27:N27)</f>
        <v>62</v>
      </c>
      <c r="O76" s="97">
        <f>SUM($C27:O27)</f>
        <v>63</v>
      </c>
      <c r="P76" s="97">
        <f>SUM($C27:P27)</f>
        <v>71</v>
      </c>
      <c r="Q76" s="97">
        <f>SUM($C27:Q27)</f>
        <v>74</v>
      </c>
      <c r="R76" s="97">
        <f>SUM($C27:R27)</f>
        <v>82</v>
      </c>
      <c r="S76" s="97">
        <f>SUM($C27:S27)</f>
        <v>82</v>
      </c>
      <c r="T76" s="97">
        <f>SUM($C27:T27)</f>
        <v>86</v>
      </c>
      <c r="U76" s="97">
        <f>SUM($C27:U27)</f>
        <v>86</v>
      </c>
      <c r="V76" s="97">
        <f>SUM($C27:V27)</f>
        <v>87</v>
      </c>
      <c r="W76" s="97">
        <f>SUM($C27:W27)</f>
        <v>88</v>
      </c>
      <c r="X76" s="97">
        <f>SUM($C27:X27)</f>
        <v>88</v>
      </c>
      <c r="Y76" s="97">
        <f>SUM($C27:Y27)</f>
        <v>88</v>
      </c>
      <c r="Z76" s="97">
        <f>SUM($C27:Z27)</f>
        <v>89</v>
      </c>
      <c r="AA76" s="97">
        <f>SUM($C27:AA27)</f>
        <v>91</v>
      </c>
      <c r="AB76" s="97">
        <f>SUM($C27:AB27)</f>
        <v>95</v>
      </c>
      <c r="AC76" s="97">
        <f>SUM($C27:AC27)</f>
        <v>99</v>
      </c>
      <c r="AD76" s="97">
        <f>SUM($C27:AD27)</f>
        <v>103</v>
      </c>
      <c r="AE76" s="97">
        <f>SUM($C27:AE27)</f>
        <v>105</v>
      </c>
      <c r="AF76" s="97">
        <f>SUM($C27:AF27)</f>
        <v>110</v>
      </c>
      <c r="AG76" s="97">
        <f>SUM($C27:AG27)</f>
        <v>150</v>
      </c>
      <c r="AH76" s="97">
        <f>SUM($C27:AH27)</f>
        <v>216</v>
      </c>
      <c r="AI76" s="97">
        <f>SUM($C27:AI27)</f>
        <v>222</v>
      </c>
      <c r="AJ76" s="97">
        <f>SUM($C27:AJ27)</f>
        <v>241</v>
      </c>
      <c r="AK76" s="97">
        <f>SUM($C27:AK27)</f>
        <v>251</v>
      </c>
      <c r="AL76" s="97">
        <f>SUM($C27:AL27)</f>
        <v>266</v>
      </c>
      <c r="AM76" s="97">
        <f>SUM($C27:AM27)</f>
        <v>271</v>
      </c>
      <c r="AN76" s="97">
        <f>SUM($C27:AN27)</f>
        <v>275</v>
      </c>
      <c r="AO76" s="97">
        <f>SUM($C27:AO27)</f>
        <v>290</v>
      </c>
      <c r="AP76" s="98">
        <f>SUM($C27:AP27)</f>
        <v>293</v>
      </c>
    </row>
    <row r="77" spans="2:42" x14ac:dyDescent="0.25">
      <c r="B77" s="78">
        <f>B76+1</f>
        <v>2007</v>
      </c>
      <c r="C77" s="96">
        <f>SUM($C28:C28)</f>
        <v>3</v>
      </c>
      <c r="D77" s="97">
        <f>SUM($C28:D28)</f>
        <v>7</v>
      </c>
      <c r="E77" s="97">
        <f>SUM($C28:E28)</f>
        <v>10</v>
      </c>
      <c r="F77" s="97">
        <f>SUM($C28:F28)</f>
        <v>15</v>
      </c>
      <c r="G77" s="97">
        <f>SUM($C28:G28)</f>
        <v>24</v>
      </c>
      <c r="H77" s="97">
        <f>SUM($C28:H28)</f>
        <v>27</v>
      </c>
      <c r="I77" s="97">
        <f>SUM($C28:I28)</f>
        <v>28</v>
      </c>
      <c r="J77" s="97">
        <f>SUM($C28:J28)</f>
        <v>36</v>
      </c>
      <c r="K77" s="97">
        <f>SUM($C28:K28)</f>
        <v>42</v>
      </c>
      <c r="L77" s="97">
        <f>SUM($C28:L28)</f>
        <v>46</v>
      </c>
      <c r="M77" s="97">
        <f>SUM($C28:M28)</f>
        <v>47</v>
      </c>
      <c r="N77" s="97">
        <f>SUM($C28:N28)</f>
        <v>48</v>
      </c>
      <c r="O77" s="97">
        <f>SUM($C28:O28)</f>
        <v>48</v>
      </c>
      <c r="P77" s="97">
        <f>SUM($C28:P28)</f>
        <v>48</v>
      </c>
      <c r="Q77" s="97">
        <f>SUM($C28:Q28)</f>
        <v>48</v>
      </c>
      <c r="R77" s="97">
        <f>SUM($C28:R28)</f>
        <v>48</v>
      </c>
      <c r="S77" s="97">
        <f>SUM($C28:S28)</f>
        <v>48</v>
      </c>
      <c r="T77" s="97">
        <f>SUM($C28:T28)</f>
        <v>49</v>
      </c>
      <c r="U77" s="97">
        <f>SUM($C28:U28)</f>
        <v>49</v>
      </c>
      <c r="V77" s="97">
        <f>SUM($C28:V28)</f>
        <v>49</v>
      </c>
      <c r="W77" s="97">
        <f>SUM($C28:W28)</f>
        <v>49</v>
      </c>
      <c r="X77" s="97">
        <f>SUM($C28:X28)</f>
        <v>51</v>
      </c>
      <c r="Y77" s="97">
        <f>SUM($C28:Y28)</f>
        <v>52</v>
      </c>
      <c r="Z77" s="97">
        <f>SUM($C28:Z28)</f>
        <v>56</v>
      </c>
      <c r="AA77" s="97">
        <f>SUM($C28:AA28)</f>
        <v>60</v>
      </c>
      <c r="AB77" s="97">
        <f>SUM($C28:AB28)</f>
        <v>65</v>
      </c>
      <c r="AC77" s="97">
        <f>SUM($C28:AC28)</f>
        <v>67</v>
      </c>
      <c r="AD77" s="97">
        <f>SUM($C28:AD28)</f>
        <v>71</v>
      </c>
      <c r="AE77" s="97">
        <f>SUM($C28:AE28)</f>
        <v>76</v>
      </c>
      <c r="AF77" s="97">
        <f>SUM($C28:AF28)</f>
        <v>77</v>
      </c>
      <c r="AG77" s="97">
        <f>SUM($C28:AG28)</f>
        <v>80</v>
      </c>
      <c r="AH77" s="97">
        <f>SUM($C28:AH28)</f>
        <v>81</v>
      </c>
      <c r="AI77" s="97">
        <f>SUM($C28:AI28)</f>
        <v>88</v>
      </c>
      <c r="AJ77" s="97">
        <f>SUM($C28:AJ28)</f>
        <v>91</v>
      </c>
      <c r="AK77" s="97">
        <f>SUM($C28:AK28)</f>
        <v>92</v>
      </c>
      <c r="AL77" s="97">
        <f>SUM($C28:AL28)</f>
        <v>92</v>
      </c>
      <c r="AM77" s="99"/>
      <c r="AN77" s="99"/>
      <c r="AO77" s="99"/>
      <c r="AP77" s="100"/>
    </row>
    <row r="78" spans="2:42" x14ac:dyDescent="0.25">
      <c r="B78" s="78">
        <f t="shared" ref="B78:B85" si="7">B77+1</f>
        <v>2008</v>
      </c>
      <c r="C78" s="96">
        <f>SUM($C29:C29)</f>
        <v>7</v>
      </c>
      <c r="D78" s="97">
        <f>SUM($C29:D29)</f>
        <v>12</v>
      </c>
      <c r="E78" s="97">
        <f>SUM($C29:E29)</f>
        <v>17</v>
      </c>
      <c r="F78" s="97">
        <f>SUM($C29:F29)</f>
        <v>19</v>
      </c>
      <c r="G78" s="97">
        <f>SUM($C29:G29)</f>
        <v>21</v>
      </c>
      <c r="H78" s="97">
        <f>SUM($C29:H29)</f>
        <v>25</v>
      </c>
      <c r="I78" s="97">
        <f>SUM($C29:I29)</f>
        <v>27</v>
      </c>
      <c r="J78" s="97">
        <f>SUM($C29:J29)</f>
        <v>28</v>
      </c>
      <c r="K78" s="97">
        <f>SUM($C29:K29)</f>
        <v>28</v>
      </c>
      <c r="L78" s="97">
        <f>SUM($C29:L29)</f>
        <v>29</v>
      </c>
      <c r="M78" s="97">
        <f>SUM($C29:M29)</f>
        <v>29</v>
      </c>
      <c r="N78" s="97">
        <f>SUM($C29:N29)</f>
        <v>29</v>
      </c>
      <c r="O78" s="97">
        <f>SUM($C29:O29)</f>
        <v>29</v>
      </c>
      <c r="P78" s="97">
        <f>SUM($C29:P29)</f>
        <v>29</v>
      </c>
      <c r="Q78" s="97">
        <f>SUM($C29:Q29)</f>
        <v>29</v>
      </c>
      <c r="R78" s="97">
        <f>SUM($C29:R29)</f>
        <v>29</v>
      </c>
      <c r="S78" s="97">
        <f>SUM($C29:S29)</f>
        <v>29</v>
      </c>
      <c r="T78" s="97">
        <f>SUM($C29:T29)</f>
        <v>29</v>
      </c>
      <c r="U78" s="97">
        <f>SUM($C29:U29)</f>
        <v>31</v>
      </c>
      <c r="V78" s="97">
        <f>SUM($C29:V29)</f>
        <v>33</v>
      </c>
      <c r="W78" s="97">
        <f>SUM($C29:W29)</f>
        <v>34</v>
      </c>
      <c r="X78" s="97">
        <f>SUM($C29:X29)</f>
        <v>36</v>
      </c>
      <c r="Y78" s="97">
        <f>SUM($C29:Y29)</f>
        <v>41</v>
      </c>
      <c r="Z78" s="97">
        <f>SUM($C29:Z29)</f>
        <v>45</v>
      </c>
      <c r="AA78" s="97">
        <f>SUM($C29:AA29)</f>
        <v>47</v>
      </c>
      <c r="AB78" s="97">
        <f>SUM($C29:AB29)</f>
        <v>47</v>
      </c>
      <c r="AC78" s="97">
        <f>SUM($C29:AC29)</f>
        <v>49</v>
      </c>
      <c r="AD78" s="97">
        <f>SUM($C29:AD29)</f>
        <v>52</v>
      </c>
      <c r="AE78" s="97">
        <f>SUM($C29:AE29)</f>
        <v>53</v>
      </c>
      <c r="AF78" s="97">
        <f>SUM($C29:AF29)</f>
        <v>54</v>
      </c>
      <c r="AG78" s="97">
        <f>SUM($C29:AG29)</f>
        <v>54</v>
      </c>
      <c r="AH78" s="97">
        <f>SUM($C29:AH29)</f>
        <v>55</v>
      </c>
      <c r="AI78" s="99"/>
      <c r="AJ78" s="99"/>
      <c r="AK78" s="99"/>
      <c r="AL78" s="99"/>
      <c r="AM78" s="99"/>
      <c r="AN78" s="99"/>
      <c r="AO78" s="99"/>
      <c r="AP78" s="100"/>
    </row>
    <row r="79" spans="2:42" x14ac:dyDescent="0.25">
      <c r="B79" s="78">
        <f t="shared" si="7"/>
        <v>2009</v>
      </c>
      <c r="C79" s="96">
        <f>SUM($C30:C30)</f>
        <v>11</v>
      </c>
      <c r="D79" s="97">
        <f>SUM($C30:D30)</f>
        <v>13</v>
      </c>
      <c r="E79" s="97">
        <f>SUM($C30:E30)</f>
        <v>15</v>
      </c>
      <c r="F79" s="97">
        <f>SUM($C30:F30)</f>
        <v>16</v>
      </c>
      <c r="G79" s="97">
        <f>SUM($C30:G30)</f>
        <v>17</v>
      </c>
      <c r="H79" s="97">
        <f>SUM($C30:H30)</f>
        <v>18</v>
      </c>
      <c r="I79" s="97">
        <f>SUM($C30:I30)</f>
        <v>18</v>
      </c>
      <c r="J79" s="97">
        <f>SUM($C30:J30)</f>
        <v>18</v>
      </c>
      <c r="K79" s="97">
        <f>SUM($C30:K30)</f>
        <v>19</v>
      </c>
      <c r="L79" s="97">
        <f>SUM($C30:L30)</f>
        <v>19</v>
      </c>
      <c r="M79" s="97">
        <f>SUM($C30:M30)</f>
        <v>20</v>
      </c>
      <c r="N79" s="97">
        <f>SUM($C30:N30)</f>
        <v>21</v>
      </c>
      <c r="O79" s="97">
        <f>SUM($C30:O30)</f>
        <v>28</v>
      </c>
      <c r="P79" s="97">
        <f>SUM($C30:P30)</f>
        <v>32</v>
      </c>
      <c r="Q79" s="97">
        <f>SUM($C30:Q30)</f>
        <v>39</v>
      </c>
      <c r="R79" s="97">
        <f>SUM($C30:R30)</f>
        <v>44</v>
      </c>
      <c r="S79" s="97">
        <f>SUM($C30:S30)</f>
        <v>54</v>
      </c>
      <c r="T79" s="97">
        <f>SUM($C30:T30)</f>
        <v>70</v>
      </c>
      <c r="U79" s="97">
        <f>SUM($C30:U30)</f>
        <v>95</v>
      </c>
      <c r="V79" s="97">
        <f>SUM($C30:V30)</f>
        <v>114</v>
      </c>
      <c r="W79" s="97">
        <f>SUM($C30:W30)</f>
        <v>128</v>
      </c>
      <c r="X79" s="97">
        <f>SUM($C30:X30)</f>
        <v>140</v>
      </c>
      <c r="Y79" s="97">
        <f>SUM($C30:Y30)</f>
        <v>154</v>
      </c>
      <c r="Z79" s="97">
        <f>SUM($C30:Z30)</f>
        <v>167</v>
      </c>
      <c r="AA79" s="97">
        <f>SUM($C30:AA30)</f>
        <v>179</v>
      </c>
      <c r="AB79" s="97">
        <f>SUM($C30:AB30)</f>
        <v>189</v>
      </c>
      <c r="AC79" s="97">
        <f>SUM($C30:AC30)</f>
        <v>200</v>
      </c>
      <c r="AD79" s="97">
        <f>SUM($C30:AD30)</f>
        <v>201</v>
      </c>
      <c r="AE79" s="99"/>
      <c r="AF79" s="99"/>
      <c r="AG79" s="99"/>
      <c r="AH79" s="99"/>
      <c r="AI79" s="99"/>
      <c r="AJ79" s="99"/>
      <c r="AK79" s="99"/>
      <c r="AL79" s="99"/>
      <c r="AM79" s="99"/>
      <c r="AN79" s="99"/>
      <c r="AO79" s="99"/>
      <c r="AP79" s="100"/>
    </row>
    <row r="80" spans="2:42" x14ac:dyDescent="0.25">
      <c r="B80" s="78">
        <f t="shared" si="7"/>
        <v>2010</v>
      </c>
      <c r="C80" s="96">
        <f>SUM($C31:C31)</f>
        <v>4</v>
      </c>
      <c r="D80" s="97">
        <f>SUM($C31:D31)</f>
        <v>7</v>
      </c>
      <c r="E80" s="97">
        <f>SUM($C31:E31)</f>
        <v>8</v>
      </c>
      <c r="F80" s="97">
        <f>SUM($C31:F31)</f>
        <v>8</v>
      </c>
      <c r="G80" s="97">
        <f>SUM($C31:G31)</f>
        <v>8</v>
      </c>
      <c r="H80" s="97">
        <f>SUM($C31:H31)</f>
        <v>8</v>
      </c>
      <c r="I80" s="97">
        <f>SUM($C31:I31)</f>
        <v>10</v>
      </c>
      <c r="J80" s="97">
        <f>SUM($C31:J31)</f>
        <v>12</v>
      </c>
      <c r="K80" s="97">
        <f>SUM($C31:K31)</f>
        <v>13</v>
      </c>
      <c r="L80" s="97">
        <f>SUM($C31:L31)</f>
        <v>23</v>
      </c>
      <c r="M80" s="97">
        <f>SUM($C31:M31)</f>
        <v>26</v>
      </c>
      <c r="N80" s="97">
        <f>SUM($C31:N31)</f>
        <v>35</v>
      </c>
      <c r="O80" s="97">
        <f>SUM($C31:O31)</f>
        <v>41</v>
      </c>
      <c r="P80" s="97">
        <f>SUM($C31:P31)</f>
        <v>52</v>
      </c>
      <c r="Q80" s="97">
        <f>SUM($C31:Q31)</f>
        <v>69</v>
      </c>
      <c r="R80" s="97">
        <f>SUM($C31:R31)</f>
        <v>81</v>
      </c>
      <c r="S80" s="97">
        <f>SUM($C31:S31)</f>
        <v>93</v>
      </c>
      <c r="T80" s="97">
        <f>SUM($C31:T31)</f>
        <v>106</v>
      </c>
      <c r="U80" s="97">
        <f>SUM($C31:U31)</f>
        <v>119</v>
      </c>
      <c r="V80" s="97">
        <f>SUM($C31:V31)</f>
        <v>125</v>
      </c>
      <c r="W80" s="97">
        <f>SUM($C31:W31)</f>
        <v>141</v>
      </c>
      <c r="X80" s="97">
        <f>SUM($C31:X31)</f>
        <v>150</v>
      </c>
      <c r="Y80" s="97">
        <f>SUM($C31:Y31)</f>
        <v>156</v>
      </c>
      <c r="Z80" s="97">
        <f>SUM($C31:Z31)</f>
        <v>158</v>
      </c>
      <c r="AA80" s="99"/>
      <c r="AB80" s="99"/>
      <c r="AC80" s="99"/>
      <c r="AD80" s="99"/>
      <c r="AE80" s="99"/>
      <c r="AF80" s="99"/>
      <c r="AG80" s="99"/>
      <c r="AH80" s="99"/>
      <c r="AI80" s="99"/>
      <c r="AJ80" s="99"/>
      <c r="AK80" s="99"/>
      <c r="AL80" s="99"/>
      <c r="AM80" s="99"/>
      <c r="AN80" s="99"/>
      <c r="AO80" s="99"/>
      <c r="AP80" s="100"/>
    </row>
    <row r="81" spans="2:42" x14ac:dyDescent="0.25">
      <c r="B81" s="78">
        <f t="shared" si="7"/>
        <v>2011</v>
      </c>
      <c r="C81" s="96">
        <f>SUM($C32:C32)</f>
        <v>0</v>
      </c>
      <c r="D81" s="97">
        <f>SUM($C32:D32)</f>
        <v>0</v>
      </c>
      <c r="E81" s="97">
        <f>SUM($C32:E32)</f>
        <v>4</v>
      </c>
      <c r="F81" s="97">
        <f>SUM($C32:F32)</f>
        <v>8</v>
      </c>
      <c r="G81" s="97">
        <f>SUM($C32:G32)</f>
        <v>12</v>
      </c>
      <c r="H81" s="97">
        <f>SUM($C32:H32)</f>
        <v>23</v>
      </c>
      <c r="I81" s="97">
        <f>SUM($C32:I32)</f>
        <v>34</v>
      </c>
      <c r="J81" s="97">
        <f>SUM($C32:J32)</f>
        <v>49</v>
      </c>
      <c r="K81" s="97">
        <f>SUM($C32:K32)</f>
        <v>67</v>
      </c>
      <c r="L81" s="97">
        <f>SUM($C32:L32)</f>
        <v>87</v>
      </c>
      <c r="M81" s="97">
        <f>SUM($C32:M32)</f>
        <v>101</v>
      </c>
      <c r="N81" s="97">
        <f>SUM($C32:N32)</f>
        <v>125</v>
      </c>
      <c r="O81" s="97">
        <f>SUM($C32:O32)</f>
        <v>128</v>
      </c>
      <c r="P81" s="97">
        <f>SUM($C32:P32)</f>
        <v>136</v>
      </c>
      <c r="Q81" s="97">
        <f>SUM($C32:Q32)</f>
        <v>143</v>
      </c>
      <c r="R81" s="97">
        <f>SUM($C32:R32)</f>
        <v>147</v>
      </c>
      <c r="S81" s="97">
        <f>SUM($C32:S32)</f>
        <v>158</v>
      </c>
      <c r="T81" s="97">
        <f>SUM($C32:T32)</f>
        <v>163</v>
      </c>
      <c r="U81" s="97">
        <f>SUM($C32:U32)</f>
        <v>168</v>
      </c>
      <c r="V81" s="97">
        <f>SUM($C32:V32)</f>
        <v>172</v>
      </c>
      <c r="W81" s="99"/>
      <c r="X81" s="99"/>
      <c r="Y81" s="99"/>
      <c r="Z81" s="99"/>
      <c r="AA81" s="99"/>
      <c r="AB81" s="99"/>
      <c r="AC81" s="99"/>
      <c r="AD81" s="99"/>
      <c r="AE81" s="99"/>
      <c r="AF81" s="99"/>
      <c r="AG81" s="99"/>
      <c r="AH81" s="99"/>
      <c r="AI81" s="99"/>
      <c r="AJ81" s="99"/>
      <c r="AK81" s="99"/>
      <c r="AL81" s="99"/>
      <c r="AM81" s="99"/>
      <c r="AN81" s="99"/>
      <c r="AO81" s="99"/>
      <c r="AP81" s="100"/>
    </row>
    <row r="82" spans="2:42" x14ac:dyDescent="0.25">
      <c r="B82" s="78">
        <f t="shared" si="7"/>
        <v>2012</v>
      </c>
      <c r="C82" s="96">
        <f>SUM($C33:C33)</f>
        <v>2</v>
      </c>
      <c r="D82" s="97">
        <f>SUM($C33:D33)</f>
        <v>11</v>
      </c>
      <c r="E82" s="97">
        <f>SUM($C33:E33)</f>
        <v>30</v>
      </c>
      <c r="F82" s="97">
        <f>SUM($C33:F33)</f>
        <v>50</v>
      </c>
      <c r="G82" s="97">
        <f>SUM($C33:G33)</f>
        <v>89</v>
      </c>
      <c r="H82" s="97">
        <f>SUM($C33:H33)</f>
        <v>124</v>
      </c>
      <c r="I82" s="97">
        <f>SUM($C33:I33)</f>
        <v>155</v>
      </c>
      <c r="J82" s="97">
        <f>SUM($C33:J33)</f>
        <v>199</v>
      </c>
      <c r="K82" s="97">
        <f>SUM($C33:K33)</f>
        <v>231</v>
      </c>
      <c r="L82" s="97">
        <f>SUM($C33:L33)</f>
        <v>264</v>
      </c>
      <c r="M82" s="97">
        <f>SUM($C33:M33)</f>
        <v>291</v>
      </c>
      <c r="N82" s="97">
        <f>SUM($C33:N33)</f>
        <v>318</v>
      </c>
      <c r="O82" s="97">
        <f>SUM($C33:O33)</f>
        <v>341</v>
      </c>
      <c r="P82" s="97">
        <f>SUM($C33:P33)</f>
        <v>350</v>
      </c>
      <c r="Q82" s="97">
        <f>SUM($C33:Q33)</f>
        <v>354</v>
      </c>
      <c r="R82" s="97">
        <f>SUM($C33:R33)</f>
        <v>355</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100"/>
    </row>
    <row r="83" spans="2:42" x14ac:dyDescent="0.25">
      <c r="B83" s="78">
        <f t="shared" si="7"/>
        <v>2013</v>
      </c>
      <c r="C83" s="96">
        <f>SUM($C34:C34)</f>
        <v>4</v>
      </c>
      <c r="D83" s="97">
        <f>SUM($C34:D34)</f>
        <v>13</v>
      </c>
      <c r="E83" s="97">
        <f>SUM($C34:E34)</f>
        <v>36</v>
      </c>
      <c r="F83" s="97">
        <f>SUM($C34:F34)</f>
        <v>59</v>
      </c>
      <c r="G83" s="97">
        <f>SUM($C34:G34)</f>
        <v>87</v>
      </c>
      <c r="H83" s="97">
        <f>SUM($C34:H34)</f>
        <v>120</v>
      </c>
      <c r="I83" s="97">
        <f>SUM($C34:I34)</f>
        <v>149</v>
      </c>
      <c r="J83" s="97">
        <f>SUM($C34:J34)</f>
        <v>189</v>
      </c>
      <c r="K83" s="97">
        <f>SUM($C34:K34)</f>
        <v>209</v>
      </c>
      <c r="L83" s="97">
        <f>SUM($C34:L34)</f>
        <v>222</v>
      </c>
      <c r="M83" s="97">
        <f>SUM($C34:M34)</f>
        <v>232</v>
      </c>
      <c r="N83" s="97">
        <f>SUM($C34:N34)</f>
        <v>242</v>
      </c>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100"/>
    </row>
    <row r="84" spans="2:42" x14ac:dyDescent="0.25">
      <c r="B84" s="78">
        <f t="shared" si="7"/>
        <v>2014</v>
      </c>
      <c r="C84" s="96">
        <f>SUM($C35:C35)</f>
        <v>0</v>
      </c>
      <c r="D84" s="97">
        <f>SUM($C35:D35)</f>
        <v>6</v>
      </c>
      <c r="E84" s="97">
        <f>SUM($C35:E35)</f>
        <v>18</v>
      </c>
      <c r="F84" s="97">
        <f>SUM($C35:F35)</f>
        <v>33</v>
      </c>
      <c r="G84" s="97">
        <f>SUM($C35:G35)</f>
        <v>51</v>
      </c>
      <c r="H84" s="97">
        <f>SUM($C35:H35)</f>
        <v>70</v>
      </c>
      <c r="I84" s="97">
        <f>SUM($C35:I35)</f>
        <v>85</v>
      </c>
      <c r="J84" s="97">
        <f>SUM($C35:J35)</f>
        <v>94</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100"/>
    </row>
    <row r="85" spans="2:42" x14ac:dyDescent="0.25">
      <c r="B85" s="79">
        <f t="shared" si="7"/>
        <v>2015</v>
      </c>
      <c r="C85" s="101">
        <f>SUM($C36:C36)</f>
        <v>2</v>
      </c>
      <c r="D85" s="102">
        <f>SUM($C36:D36)</f>
        <v>6</v>
      </c>
      <c r="E85" s="102">
        <f>SUM($C36:E36)</f>
        <v>14</v>
      </c>
      <c r="F85" s="102">
        <f>SUM($C36:F36)</f>
        <v>19</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4"/>
    </row>
    <row r="86" spans="2:42" x14ac:dyDescent="0.25"/>
    <row r="87" spans="2:42" x14ac:dyDescent="0.25"/>
    <row r="88" spans="2:42" x14ac:dyDescent="0.25">
      <c r="B88" s="83"/>
      <c r="C88" s="267" t="s">
        <v>205</v>
      </c>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9"/>
    </row>
    <row r="89" spans="2:42" x14ac:dyDescent="0.25">
      <c r="B89" s="84" t="s">
        <v>0</v>
      </c>
      <c r="C89" s="84" t="s">
        <v>88</v>
      </c>
      <c r="D89" s="73" t="s">
        <v>89</v>
      </c>
      <c r="E89" s="73" t="s">
        <v>90</v>
      </c>
      <c r="F89" s="73" t="s">
        <v>91</v>
      </c>
      <c r="G89" s="73" t="s">
        <v>92</v>
      </c>
      <c r="H89" s="73" t="s">
        <v>93</v>
      </c>
      <c r="I89" s="73" t="s">
        <v>94</v>
      </c>
      <c r="J89" s="73" t="s">
        <v>95</v>
      </c>
      <c r="K89" s="73" t="s">
        <v>96</v>
      </c>
      <c r="L89" s="73" t="s">
        <v>97</v>
      </c>
      <c r="M89" s="73" t="s">
        <v>98</v>
      </c>
      <c r="N89" s="73" t="s">
        <v>99</v>
      </c>
      <c r="O89" s="73" t="s">
        <v>100</v>
      </c>
      <c r="P89" s="73" t="s">
        <v>101</v>
      </c>
      <c r="Q89" s="73" t="s">
        <v>102</v>
      </c>
      <c r="R89" s="73" t="s">
        <v>103</v>
      </c>
      <c r="S89" s="73" t="s">
        <v>104</v>
      </c>
      <c r="T89" s="73" t="s">
        <v>105</v>
      </c>
      <c r="U89" s="73" t="s">
        <v>106</v>
      </c>
      <c r="V89" s="73" t="s">
        <v>107</v>
      </c>
      <c r="W89" s="73" t="s">
        <v>108</v>
      </c>
      <c r="X89" s="73" t="s">
        <v>109</v>
      </c>
      <c r="Y89" s="73" t="s">
        <v>110</v>
      </c>
      <c r="Z89" s="73" t="s">
        <v>111</v>
      </c>
      <c r="AA89" s="73" t="s">
        <v>112</v>
      </c>
      <c r="AB89" s="73" t="s">
        <v>113</v>
      </c>
      <c r="AC89" s="73" t="s">
        <v>114</v>
      </c>
      <c r="AD89" s="73" t="s">
        <v>115</v>
      </c>
      <c r="AE89" s="73" t="s">
        <v>116</v>
      </c>
      <c r="AF89" s="73" t="s">
        <v>117</v>
      </c>
      <c r="AG89" s="73" t="s">
        <v>118</v>
      </c>
      <c r="AH89" s="73" t="s">
        <v>119</v>
      </c>
      <c r="AI89" s="73" t="s">
        <v>120</v>
      </c>
      <c r="AJ89" s="73" t="s">
        <v>121</v>
      </c>
      <c r="AK89" s="73" t="s">
        <v>122</v>
      </c>
      <c r="AL89" s="73" t="s">
        <v>123</v>
      </c>
      <c r="AM89" s="73" t="s">
        <v>124</v>
      </c>
      <c r="AN89" s="73" t="s">
        <v>125</v>
      </c>
      <c r="AO89" s="73" t="s">
        <v>126</v>
      </c>
      <c r="AP89" s="75" t="s">
        <v>127</v>
      </c>
    </row>
    <row r="90" spans="2:42" x14ac:dyDescent="0.25">
      <c r="B90" s="89">
        <v>2006</v>
      </c>
      <c r="C90" s="107">
        <f>C62/(C62+C76)</f>
        <v>1</v>
      </c>
      <c r="D90" s="108">
        <f t="shared" ref="D90:AP90" si="8">D62/(D62+D76)</f>
        <v>0.9375</v>
      </c>
      <c r="E90" s="108">
        <f t="shared" si="8"/>
        <v>0.8</v>
      </c>
      <c r="F90" s="108">
        <f t="shared" si="8"/>
        <v>0.76190476190476186</v>
      </c>
      <c r="G90" s="108">
        <f t="shared" si="8"/>
        <v>0.84732824427480913</v>
      </c>
      <c r="H90" s="108">
        <f t="shared" si="8"/>
        <v>0.89641434262948205</v>
      </c>
      <c r="I90" s="108">
        <f t="shared" si="8"/>
        <v>0.90084985835694054</v>
      </c>
      <c r="J90" s="108">
        <f t="shared" si="8"/>
        <v>0.94437086092715228</v>
      </c>
      <c r="K90" s="108">
        <f t="shared" si="8"/>
        <v>0.9419354838709677</v>
      </c>
      <c r="L90" s="108">
        <f t="shared" si="8"/>
        <v>0.93974358974358974</v>
      </c>
      <c r="M90" s="108">
        <f t="shared" si="8"/>
        <v>0.93527918781725883</v>
      </c>
      <c r="N90" s="108">
        <f t="shared" si="8"/>
        <v>0.92259675405742825</v>
      </c>
      <c r="O90" s="108">
        <f t="shared" si="8"/>
        <v>0.92164179104477617</v>
      </c>
      <c r="P90" s="108">
        <f t="shared" si="8"/>
        <v>0.91288343558282203</v>
      </c>
      <c r="Q90" s="108">
        <f t="shared" si="8"/>
        <v>0.90964590964590963</v>
      </c>
      <c r="R90" s="108">
        <f t="shared" si="8"/>
        <v>0.90120481927710838</v>
      </c>
      <c r="S90" s="108">
        <f t="shared" si="8"/>
        <v>0.90144230769230771</v>
      </c>
      <c r="T90" s="108">
        <f t="shared" si="8"/>
        <v>0.8981042654028436</v>
      </c>
      <c r="U90" s="108">
        <f t="shared" si="8"/>
        <v>0.8981042654028436</v>
      </c>
      <c r="V90" s="108">
        <f t="shared" si="8"/>
        <v>0.89740566037735847</v>
      </c>
      <c r="W90" s="108">
        <f t="shared" si="8"/>
        <v>0.89647058823529413</v>
      </c>
      <c r="X90" s="108">
        <f t="shared" si="8"/>
        <v>0.89647058823529413</v>
      </c>
      <c r="Y90" s="108">
        <f t="shared" si="8"/>
        <v>0.89647058823529413</v>
      </c>
      <c r="Z90" s="108">
        <f t="shared" si="8"/>
        <v>0.89566236811254396</v>
      </c>
      <c r="AA90" s="108">
        <f t="shared" si="8"/>
        <v>0.89356725146198834</v>
      </c>
      <c r="AB90" s="108">
        <f t="shared" si="8"/>
        <v>0.88940628637951102</v>
      </c>
      <c r="AC90" s="108">
        <f t="shared" si="8"/>
        <v>0.88528389339513325</v>
      </c>
      <c r="AD90" s="108">
        <f t="shared" si="8"/>
        <v>0.88119953863898504</v>
      </c>
      <c r="AE90" s="108">
        <f t="shared" si="8"/>
        <v>0.87944890929965558</v>
      </c>
      <c r="AF90" s="108">
        <f t="shared" si="8"/>
        <v>0.875</v>
      </c>
      <c r="AG90" s="108">
        <f t="shared" si="8"/>
        <v>0.83731019522776573</v>
      </c>
      <c r="AH90" s="108">
        <f t="shared" si="8"/>
        <v>0.78137651821862353</v>
      </c>
      <c r="AI90" s="108">
        <f t="shared" si="8"/>
        <v>0.77665995975855129</v>
      </c>
      <c r="AJ90" s="108">
        <f t="shared" si="8"/>
        <v>0.76209279368213223</v>
      </c>
      <c r="AK90" s="108">
        <f t="shared" si="8"/>
        <v>0.75536062378167645</v>
      </c>
      <c r="AL90" s="108">
        <f t="shared" si="8"/>
        <v>0.74521072796934862</v>
      </c>
      <c r="AM90" s="108">
        <f t="shared" si="8"/>
        <v>0.74288425047438333</v>
      </c>
      <c r="AN90" s="108">
        <f t="shared" si="8"/>
        <v>0.74007561436672964</v>
      </c>
      <c r="AO90" s="108">
        <f t="shared" si="8"/>
        <v>0.72972972972972971</v>
      </c>
      <c r="AP90" s="109">
        <f t="shared" si="8"/>
        <v>0.72769516728624539</v>
      </c>
    </row>
    <row r="91" spans="2:42" x14ac:dyDescent="0.25">
      <c r="B91" s="90">
        <v>2007</v>
      </c>
      <c r="C91" s="107">
        <f t="shared" ref="C91:AL99" si="9">C63/(C63+C77)</f>
        <v>0.88</v>
      </c>
      <c r="D91" s="108">
        <f t="shared" si="9"/>
        <v>0.92222222222222228</v>
      </c>
      <c r="E91" s="108">
        <f t="shared" si="9"/>
        <v>0.94152046783625731</v>
      </c>
      <c r="F91" s="108">
        <f t="shared" si="9"/>
        <v>0.95207667731629397</v>
      </c>
      <c r="G91" s="108">
        <f t="shared" si="9"/>
        <v>0.92705167173252279</v>
      </c>
      <c r="H91" s="108">
        <f t="shared" si="9"/>
        <v>0.91940298507462681</v>
      </c>
      <c r="I91" s="108">
        <f t="shared" si="9"/>
        <v>0.91740412979351027</v>
      </c>
      <c r="J91" s="108">
        <f t="shared" si="9"/>
        <v>0.89625360230547546</v>
      </c>
      <c r="K91" s="108">
        <f t="shared" si="9"/>
        <v>0.88135593220338981</v>
      </c>
      <c r="L91" s="108">
        <f t="shared" si="9"/>
        <v>0.87150837988826813</v>
      </c>
      <c r="M91" s="108">
        <f t="shared" si="9"/>
        <v>0.86908077994428967</v>
      </c>
      <c r="N91" s="108">
        <f t="shared" si="9"/>
        <v>0.86740331491712708</v>
      </c>
      <c r="O91" s="108">
        <f t="shared" si="9"/>
        <v>0.86849315068493149</v>
      </c>
      <c r="P91" s="108">
        <f t="shared" si="9"/>
        <v>0.87027027027027026</v>
      </c>
      <c r="Q91" s="108">
        <f t="shared" si="9"/>
        <v>0.87027027027027026</v>
      </c>
      <c r="R91" s="108">
        <f t="shared" si="9"/>
        <v>0.87061994609164417</v>
      </c>
      <c r="S91" s="108">
        <f t="shared" si="9"/>
        <v>0.87061994609164417</v>
      </c>
      <c r="T91" s="108">
        <f t="shared" si="9"/>
        <v>0.86827956989247312</v>
      </c>
      <c r="U91" s="108">
        <f t="shared" si="9"/>
        <v>0.86827956989247312</v>
      </c>
      <c r="V91" s="108">
        <f t="shared" si="9"/>
        <v>0.86863270777479895</v>
      </c>
      <c r="W91" s="108">
        <f t="shared" si="9"/>
        <v>0.86863270777479895</v>
      </c>
      <c r="X91" s="108">
        <f t="shared" si="9"/>
        <v>0.86399999999999999</v>
      </c>
      <c r="Y91" s="108">
        <f t="shared" si="9"/>
        <v>0.86170212765957444</v>
      </c>
      <c r="Z91" s="108">
        <f t="shared" si="9"/>
        <v>0.85301837270341208</v>
      </c>
      <c r="AA91" s="108">
        <f t="shared" si="9"/>
        <v>0.8441558441558441</v>
      </c>
      <c r="AB91" s="108">
        <f t="shared" si="9"/>
        <v>0.83333333333333337</v>
      </c>
      <c r="AC91" s="108">
        <f t="shared" si="9"/>
        <v>0.82994923857868019</v>
      </c>
      <c r="AD91" s="108">
        <f t="shared" si="9"/>
        <v>0.82205513784461148</v>
      </c>
      <c r="AE91" s="108">
        <f t="shared" si="9"/>
        <v>0.81234567901234567</v>
      </c>
      <c r="AF91" s="108">
        <f t="shared" si="9"/>
        <v>0.81034482758620685</v>
      </c>
      <c r="AG91" s="108">
        <f t="shared" si="9"/>
        <v>0.805352798053528</v>
      </c>
      <c r="AH91" s="108">
        <f t="shared" si="9"/>
        <v>0.80481927710843371</v>
      </c>
      <c r="AI91" s="108">
        <f t="shared" si="9"/>
        <v>0.79196217494089838</v>
      </c>
      <c r="AJ91" s="108">
        <f t="shared" si="9"/>
        <v>0.78638497652582162</v>
      </c>
      <c r="AK91" s="108">
        <f t="shared" si="9"/>
        <v>0.78454332552693207</v>
      </c>
      <c r="AL91" s="108">
        <f t="shared" si="9"/>
        <v>0.78454332552693207</v>
      </c>
      <c r="AM91" s="110"/>
      <c r="AN91" s="110"/>
      <c r="AO91" s="110"/>
      <c r="AP91" s="111"/>
    </row>
    <row r="92" spans="2:42" x14ac:dyDescent="0.25">
      <c r="B92" s="90">
        <v>2008</v>
      </c>
      <c r="C92" s="107">
        <f t="shared" si="9"/>
        <v>0.3</v>
      </c>
      <c r="D92" s="108">
        <f t="shared" si="9"/>
        <v>0.36842105263157893</v>
      </c>
      <c r="E92" s="108">
        <f t="shared" si="9"/>
        <v>0.29166666666666669</v>
      </c>
      <c r="F92" s="108">
        <f t="shared" si="9"/>
        <v>0.34482758620689657</v>
      </c>
      <c r="G92" s="108">
        <f t="shared" si="9"/>
        <v>0.34375</v>
      </c>
      <c r="H92" s="108">
        <f t="shared" si="9"/>
        <v>0.32432432432432434</v>
      </c>
      <c r="I92" s="108">
        <f t="shared" si="9"/>
        <v>0.32500000000000001</v>
      </c>
      <c r="J92" s="108">
        <f t="shared" si="9"/>
        <v>0.36363636363636365</v>
      </c>
      <c r="K92" s="108">
        <f t="shared" si="9"/>
        <v>0.39130434782608697</v>
      </c>
      <c r="L92" s="108">
        <f t="shared" si="9"/>
        <v>0.40816326530612246</v>
      </c>
      <c r="M92" s="108">
        <f t="shared" si="9"/>
        <v>0.42</v>
      </c>
      <c r="N92" s="108">
        <f t="shared" si="9"/>
        <v>0.43137254901960786</v>
      </c>
      <c r="O92" s="108">
        <f t="shared" si="9"/>
        <v>0.43137254901960786</v>
      </c>
      <c r="P92" s="108">
        <f t="shared" si="9"/>
        <v>0.44230769230769229</v>
      </c>
      <c r="Q92" s="108">
        <f t="shared" si="9"/>
        <v>0.44230769230769229</v>
      </c>
      <c r="R92" s="108">
        <f t="shared" si="9"/>
        <v>0.45283018867924529</v>
      </c>
      <c r="S92" s="108">
        <f t="shared" si="9"/>
        <v>0.45283018867924529</v>
      </c>
      <c r="T92" s="108">
        <f t="shared" si="9"/>
        <v>0.45283018867924529</v>
      </c>
      <c r="U92" s="108">
        <f t="shared" si="9"/>
        <v>0.43636363636363634</v>
      </c>
      <c r="V92" s="108">
        <f t="shared" si="9"/>
        <v>0.44067796610169491</v>
      </c>
      <c r="W92" s="108">
        <f t="shared" si="9"/>
        <v>0.44262295081967212</v>
      </c>
      <c r="X92" s="108">
        <f t="shared" si="9"/>
        <v>0.4375</v>
      </c>
      <c r="Y92" s="108">
        <f t="shared" si="9"/>
        <v>0.42253521126760563</v>
      </c>
      <c r="Z92" s="108">
        <f t="shared" si="9"/>
        <v>0.4</v>
      </c>
      <c r="AA92" s="108">
        <f t="shared" si="9"/>
        <v>0.38961038961038963</v>
      </c>
      <c r="AB92" s="108">
        <f t="shared" si="9"/>
        <v>0.38961038961038963</v>
      </c>
      <c r="AC92" s="108">
        <f t="shared" si="9"/>
        <v>0.379746835443038</v>
      </c>
      <c r="AD92" s="108">
        <f t="shared" si="9"/>
        <v>0.36585365853658536</v>
      </c>
      <c r="AE92" s="108">
        <f t="shared" si="9"/>
        <v>0.36144578313253012</v>
      </c>
      <c r="AF92" s="108">
        <f t="shared" si="9"/>
        <v>0.35714285714285715</v>
      </c>
      <c r="AG92" s="108">
        <f t="shared" si="9"/>
        <v>0.35714285714285715</v>
      </c>
      <c r="AH92" s="108">
        <f t="shared" si="9"/>
        <v>0.35294117647058826</v>
      </c>
      <c r="AI92" s="110"/>
      <c r="AJ92" s="110"/>
      <c r="AK92" s="110"/>
      <c r="AL92" s="110"/>
      <c r="AM92" s="110"/>
      <c r="AN92" s="110"/>
      <c r="AO92" s="110"/>
      <c r="AP92" s="111"/>
    </row>
    <row r="93" spans="2:42" x14ac:dyDescent="0.25">
      <c r="B93" s="90">
        <v>2009</v>
      </c>
      <c r="C93" s="107">
        <f t="shared" si="9"/>
        <v>0.26666666666666666</v>
      </c>
      <c r="D93" s="108">
        <f t="shared" si="9"/>
        <v>0.23529411764705882</v>
      </c>
      <c r="E93" s="108">
        <f t="shared" si="9"/>
        <v>0.21052631578947367</v>
      </c>
      <c r="F93" s="108">
        <f t="shared" si="9"/>
        <v>0.33333333333333331</v>
      </c>
      <c r="G93" s="108">
        <f t="shared" si="9"/>
        <v>0.39285714285714285</v>
      </c>
      <c r="H93" s="108">
        <f t="shared" si="9"/>
        <v>0.41935483870967744</v>
      </c>
      <c r="I93" s="108">
        <f t="shared" si="9"/>
        <v>0.45454545454545453</v>
      </c>
      <c r="J93" s="108">
        <f t="shared" si="9"/>
        <v>0.47058823529411764</v>
      </c>
      <c r="K93" s="108">
        <f t="shared" si="9"/>
        <v>0.45714285714285713</v>
      </c>
      <c r="L93" s="108">
        <f t="shared" si="9"/>
        <v>0.47222222222222221</v>
      </c>
      <c r="M93" s="108">
        <f t="shared" si="9"/>
        <v>0.48717948717948717</v>
      </c>
      <c r="N93" s="108">
        <f t="shared" si="9"/>
        <v>0.48780487804878048</v>
      </c>
      <c r="O93" s="108">
        <f t="shared" si="9"/>
        <v>0.41666666666666669</v>
      </c>
      <c r="P93" s="108">
        <f t="shared" si="9"/>
        <v>0.43859649122807015</v>
      </c>
      <c r="Q93" s="108">
        <f t="shared" si="9"/>
        <v>0.4264705882352941</v>
      </c>
      <c r="R93" s="108">
        <f t="shared" si="9"/>
        <v>0.41333333333333333</v>
      </c>
      <c r="S93" s="108">
        <f t="shared" si="9"/>
        <v>0.38636363636363635</v>
      </c>
      <c r="T93" s="108">
        <f t="shared" si="9"/>
        <v>0.33333333333333331</v>
      </c>
      <c r="U93" s="108">
        <f t="shared" si="9"/>
        <v>0.28030303030303028</v>
      </c>
      <c r="V93" s="108">
        <f t="shared" si="9"/>
        <v>0.24503311258278146</v>
      </c>
      <c r="W93" s="108">
        <f t="shared" si="9"/>
        <v>0.23353293413173654</v>
      </c>
      <c r="X93" s="108">
        <f t="shared" si="9"/>
        <v>0.22222222222222221</v>
      </c>
      <c r="Y93" s="108">
        <f t="shared" si="9"/>
        <v>0.21428571428571427</v>
      </c>
      <c r="Z93" s="108">
        <f t="shared" si="9"/>
        <v>0.21226415094339623</v>
      </c>
      <c r="AA93" s="108">
        <f t="shared" si="9"/>
        <v>0.20444444444444446</v>
      </c>
      <c r="AB93" s="108">
        <f t="shared" si="9"/>
        <v>0.19915254237288135</v>
      </c>
      <c r="AC93" s="108">
        <f t="shared" si="9"/>
        <v>0.19354838709677419</v>
      </c>
      <c r="AD93" s="108">
        <f t="shared" si="9"/>
        <v>0.19277108433734941</v>
      </c>
      <c r="AE93" s="110"/>
      <c r="AF93" s="110"/>
      <c r="AG93" s="110"/>
      <c r="AH93" s="110"/>
      <c r="AI93" s="110"/>
      <c r="AJ93" s="110"/>
      <c r="AK93" s="110"/>
      <c r="AL93" s="110"/>
      <c r="AM93" s="110"/>
      <c r="AN93" s="110"/>
      <c r="AO93" s="110"/>
      <c r="AP93" s="111"/>
    </row>
    <row r="94" spans="2:42" x14ac:dyDescent="0.25">
      <c r="B94" s="90">
        <v>2010</v>
      </c>
      <c r="C94" s="107">
        <f t="shared" si="9"/>
        <v>0.42857142857142855</v>
      </c>
      <c r="D94" s="108">
        <f t="shared" si="9"/>
        <v>0.46153846153846156</v>
      </c>
      <c r="E94" s="108">
        <f t="shared" si="9"/>
        <v>0.61904761904761907</v>
      </c>
      <c r="F94" s="108">
        <f t="shared" si="9"/>
        <v>0.68</v>
      </c>
      <c r="G94" s="108">
        <f t="shared" si="9"/>
        <v>0.68</v>
      </c>
      <c r="H94" s="108">
        <f t="shared" si="9"/>
        <v>0.7142857142857143</v>
      </c>
      <c r="I94" s="108">
        <f t="shared" si="9"/>
        <v>0.66666666666666663</v>
      </c>
      <c r="J94" s="108">
        <f t="shared" si="9"/>
        <v>0.6470588235294118</v>
      </c>
      <c r="K94" s="108">
        <f t="shared" si="9"/>
        <v>0.62857142857142856</v>
      </c>
      <c r="L94" s="108">
        <f t="shared" si="9"/>
        <v>0.51063829787234039</v>
      </c>
      <c r="M94" s="108">
        <f t="shared" si="9"/>
        <v>0.49019607843137253</v>
      </c>
      <c r="N94" s="108">
        <f t="shared" si="9"/>
        <v>0.43548387096774194</v>
      </c>
      <c r="O94" s="108">
        <f t="shared" si="9"/>
        <v>0.42253521126760563</v>
      </c>
      <c r="P94" s="108">
        <f t="shared" si="9"/>
        <v>0.38823529411764707</v>
      </c>
      <c r="Q94" s="108">
        <f t="shared" si="9"/>
        <v>0.33653846153846156</v>
      </c>
      <c r="R94" s="108">
        <f t="shared" si="9"/>
        <v>0.3135593220338983</v>
      </c>
      <c r="S94" s="108">
        <f t="shared" si="9"/>
        <v>0.2846153846153846</v>
      </c>
      <c r="T94" s="108">
        <f t="shared" si="9"/>
        <v>0.26896551724137929</v>
      </c>
      <c r="U94" s="108">
        <f t="shared" si="9"/>
        <v>0.24683544303797469</v>
      </c>
      <c r="V94" s="108">
        <f t="shared" si="9"/>
        <v>0.24242424242424243</v>
      </c>
      <c r="W94" s="108">
        <f t="shared" si="9"/>
        <v>0.22950819672131148</v>
      </c>
      <c r="X94" s="108">
        <f t="shared" si="9"/>
        <v>0.22279792746113988</v>
      </c>
      <c r="Y94" s="108">
        <f t="shared" si="9"/>
        <v>0.22</v>
      </c>
      <c r="Z94" s="108">
        <f t="shared" si="9"/>
        <v>0.21782178217821782</v>
      </c>
      <c r="AA94" s="110"/>
      <c r="AB94" s="110"/>
      <c r="AC94" s="110"/>
      <c r="AD94" s="110"/>
      <c r="AE94" s="110"/>
      <c r="AF94" s="110"/>
      <c r="AG94" s="110"/>
      <c r="AH94" s="110"/>
      <c r="AI94" s="110"/>
      <c r="AJ94" s="110"/>
      <c r="AK94" s="110"/>
      <c r="AL94" s="110"/>
      <c r="AM94" s="110"/>
      <c r="AN94" s="110"/>
      <c r="AO94" s="110"/>
      <c r="AP94" s="111"/>
    </row>
    <row r="95" spans="2:42" x14ac:dyDescent="0.25">
      <c r="B95" s="90">
        <v>2011</v>
      </c>
      <c r="C95" s="107">
        <f t="shared" si="9"/>
        <v>1</v>
      </c>
      <c r="D95" s="108">
        <f t="shared" si="9"/>
        <v>1</v>
      </c>
      <c r="E95" s="108">
        <f t="shared" si="9"/>
        <v>0.63636363636363635</v>
      </c>
      <c r="F95" s="108">
        <f t="shared" si="9"/>
        <v>0.57894736842105265</v>
      </c>
      <c r="G95" s="108">
        <f t="shared" si="9"/>
        <v>0.58620689655172409</v>
      </c>
      <c r="H95" s="108">
        <f t="shared" si="9"/>
        <v>0.46511627906976744</v>
      </c>
      <c r="I95" s="108">
        <f t="shared" si="9"/>
        <v>0.39285714285714285</v>
      </c>
      <c r="J95" s="108">
        <f t="shared" si="9"/>
        <v>0.35526315789473684</v>
      </c>
      <c r="K95" s="108">
        <f t="shared" si="9"/>
        <v>0.33663366336633666</v>
      </c>
      <c r="L95" s="108">
        <f t="shared" si="9"/>
        <v>0.29838709677419356</v>
      </c>
      <c r="M95" s="108">
        <f t="shared" si="9"/>
        <v>0.26811594202898553</v>
      </c>
      <c r="N95" s="108">
        <f t="shared" si="9"/>
        <v>0.24242424242424243</v>
      </c>
      <c r="O95" s="108">
        <f t="shared" si="9"/>
        <v>0.25146198830409355</v>
      </c>
      <c r="P95" s="108">
        <f t="shared" si="9"/>
        <v>0.24444444444444444</v>
      </c>
      <c r="Q95" s="108">
        <f t="shared" si="9"/>
        <v>0.2513089005235602</v>
      </c>
      <c r="R95" s="108">
        <f t="shared" si="9"/>
        <v>0.25757575757575757</v>
      </c>
      <c r="S95" s="108">
        <f t="shared" si="9"/>
        <v>0.25821596244131456</v>
      </c>
      <c r="T95" s="108">
        <f t="shared" si="9"/>
        <v>0.26244343891402716</v>
      </c>
      <c r="U95" s="108">
        <f t="shared" si="9"/>
        <v>0.26315789473684209</v>
      </c>
      <c r="V95" s="108">
        <f t="shared" si="9"/>
        <v>0.26180257510729615</v>
      </c>
      <c r="W95" s="110"/>
      <c r="X95" s="110"/>
      <c r="Y95" s="110"/>
      <c r="Z95" s="110"/>
      <c r="AA95" s="110"/>
      <c r="AB95" s="110"/>
      <c r="AC95" s="110"/>
      <c r="AD95" s="110"/>
      <c r="AE95" s="110"/>
      <c r="AF95" s="110"/>
      <c r="AG95" s="110"/>
      <c r="AH95" s="110"/>
      <c r="AI95" s="110"/>
      <c r="AJ95" s="110"/>
      <c r="AK95" s="110"/>
      <c r="AL95" s="110"/>
      <c r="AM95" s="110"/>
      <c r="AN95" s="110"/>
      <c r="AO95" s="110"/>
      <c r="AP95" s="111"/>
    </row>
    <row r="96" spans="2:42" x14ac:dyDescent="0.25">
      <c r="B96" s="90">
        <v>2012</v>
      </c>
      <c r="C96" s="107">
        <f t="shared" si="9"/>
        <v>0.8666666666666667</v>
      </c>
      <c r="D96" s="108">
        <f t="shared" si="9"/>
        <v>0.6333333333333333</v>
      </c>
      <c r="E96" s="108">
        <f t="shared" si="9"/>
        <v>0.50819672131147542</v>
      </c>
      <c r="F96" s="108">
        <f t="shared" si="9"/>
        <v>0.49494949494949497</v>
      </c>
      <c r="G96" s="108">
        <f t="shared" si="9"/>
        <v>0.39864864864864863</v>
      </c>
      <c r="H96" s="108">
        <f t="shared" si="9"/>
        <v>0.35416666666666669</v>
      </c>
      <c r="I96" s="108">
        <f t="shared" si="9"/>
        <v>0.32900432900432902</v>
      </c>
      <c r="J96" s="108">
        <f t="shared" si="9"/>
        <v>0.29181494661921709</v>
      </c>
      <c r="K96" s="108">
        <f t="shared" si="9"/>
        <v>0.27586206896551724</v>
      </c>
      <c r="L96" s="108">
        <f t="shared" si="9"/>
        <v>0.26462395543175488</v>
      </c>
      <c r="M96" s="108">
        <f t="shared" si="9"/>
        <v>0.25192802056555269</v>
      </c>
      <c r="N96" s="108">
        <f t="shared" si="9"/>
        <v>0.25</v>
      </c>
      <c r="O96" s="108">
        <f t="shared" si="9"/>
        <v>0.25219298245614036</v>
      </c>
      <c r="P96" s="108">
        <f t="shared" si="9"/>
        <v>0.25847457627118642</v>
      </c>
      <c r="Q96" s="108">
        <f t="shared" si="9"/>
        <v>0.25786163522012578</v>
      </c>
      <c r="R96" s="108">
        <f t="shared" si="9"/>
        <v>0.25887265135699372</v>
      </c>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1"/>
    </row>
    <row r="97" spans="2:42" x14ac:dyDescent="0.25">
      <c r="B97" s="90">
        <v>2013</v>
      </c>
      <c r="C97" s="107">
        <f t="shared" si="9"/>
        <v>0.66666666666666663</v>
      </c>
      <c r="D97" s="108">
        <f t="shared" si="9"/>
        <v>0.5357142857142857</v>
      </c>
      <c r="E97" s="108">
        <f t="shared" si="9"/>
        <v>0.37931034482758619</v>
      </c>
      <c r="F97" s="108">
        <f t="shared" si="9"/>
        <v>0.29761904761904762</v>
      </c>
      <c r="G97" s="108">
        <f t="shared" si="9"/>
        <v>0.23684210526315788</v>
      </c>
      <c r="H97" s="108">
        <f t="shared" si="9"/>
        <v>0.21568627450980393</v>
      </c>
      <c r="I97" s="108">
        <f t="shared" si="9"/>
        <v>0.20320855614973263</v>
      </c>
      <c r="J97" s="108">
        <f t="shared" si="9"/>
        <v>0.18534482758620691</v>
      </c>
      <c r="K97" s="108">
        <f t="shared" si="9"/>
        <v>0.21132075471698114</v>
      </c>
      <c r="L97" s="108">
        <f t="shared" si="9"/>
        <v>0.23183391003460208</v>
      </c>
      <c r="M97" s="108">
        <f t="shared" si="9"/>
        <v>0.24183006535947713</v>
      </c>
      <c r="N97" s="108">
        <f t="shared" si="9"/>
        <v>0.24374999999999999</v>
      </c>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1"/>
    </row>
    <row r="98" spans="2:42" x14ac:dyDescent="0.25">
      <c r="B98" s="90">
        <v>2014</v>
      </c>
      <c r="C98" s="107">
        <f t="shared" si="9"/>
        <v>1</v>
      </c>
      <c r="D98" s="108">
        <f t="shared" si="9"/>
        <v>0.68421052631578949</v>
      </c>
      <c r="E98" s="108">
        <f t="shared" si="9"/>
        <v>0.5</v>
      </c>
      <c r="F98" s="108">
        <f t="shared" si="9"/>
        <v>0.4107142857142857</v>
      </c>
      <c r="G98" s="108">
        <f t="shared" si="9"/>
        <v>0.35443037974683544</v>
      </c>
      <c r="H98" s="108">
        <f t="shared" si="9"/>
        <v>0.32038834951456313</v>
      </c>
      <c r="I98" s="108">
        <f t="shared" si="9"/>
        <v>0.30894308943089432</v>
      </c>
      <c r="J98" s="108">
        <f t="shared" si="9"/>
        <v>0.29850746268656714</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1"/>
    </row>
    <row r="99" spans="2:42" x14ac:dyDescent="0.25">
      <c r="B99" s="91">
        <v>2015</v>
      </c>
      <c r="C99" s="112">
        <f t="shared" si="9"/>
        <v>0.83333333333333337</v>
      </c>
      <c r="D99" s="113">
        <f t="shared" si="9"/>
        <v>0.72727272727272729</v>
      </c>
      <c r="E99" s="113">
        <f t="shared" si="9"/>
        <v>0.5757575757575758</v>
      </c>
      <c r="F99" s="113">
        <f t="shared" si="9"/>
        <v>0.54761904761904767</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5"/>
    </row>
    <row r="100" spans="2:42" x14ac:dyDescent="0.25"/>
    <row r="101" spans="2:42" x14ac:dyDescent="0.25"/>
    <row r="102" spans="2:42" x14ac:dyDescent="0.25">
      <c r="B102" s="83"/>
      <c r="C102" s="267" t="s">
        <v>206</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9"/>
    </row>
    <row r="103" spans="2:42" x14ac:dyDescent="0.25">
      <c r="B103" s="84" t="s">
        <v>0</v>
      </c>
      <c r="C103" s="84" t="s">
        <v>88</v>
      </c>
      <c r="D103" s="73" t="s">
        <v>89</v>
      </c>
      <c r="E103" s="73" t="s">
        <v>90</v>
      </c>
      <c r="F103" s="73" t="s">
        <v>91</v>
      </c>
      <c r="G103" s="73" t="s">
        <v>92</v>
      </c>
      <c r="H103" s="73" t="s">
        <v>93</v>
      </c>
      <c r="I103" s="73" t="s">
        <v>94</v>
      </c>
      <c r="J103" s="73" t="s">
        <v>95</v>
      </c>
      <c r="K103" s="73" t="s">
        <v>96</v>
      </c>
      <c r="L103" s="73" t="s">
        <v>97</v>
      </c>
      <c r="M103" s="73" t="s">
        <v>98</v>
      </c>
      <c r="N103" s="73" t="s">
        <v>99</v>
      </c>
      <c r="O103" s="73" t="s">
        <v>100</v>
      </c>
      <c r="P103" s="73" t="s">
        <v>101</v>
      </c>
      <c r="Q103" s="73" t="s">
        <v>102</v>
      </c>
      <c r="R103" s="73" t="s">
        <v>103</v>
      </c>
      <c r="S103" s="73" t="s">
        <v>104</v>
      </c>
      <c r="T103" s="73" t="s">
        <v>105</v>
      </c>
      <c r="U103" s="73" t="s">
        <v>106</v>
      </c>
      <c r="V103" s="73" t="s">
        <v>107</v>
      </c>
      <c r="W103" s="73" t="s">
        <v>108</v>
      </c>
      <c r="X103" s="73" t="s">
        <v>109</v>
      </c>
      <c r="Y103" s="73" t="s">
        <v>110</v>
      </c>
      <c r="Z103" s="73" t="s">
        <v>111</v>
      </c>
      <c r="AA103" s="73" t="s">
        <v>112</v>
      </c>
      <c r="AB103" s="73" t="s">
        <v>113</v>
      </c>
      <c r="AC103" s="73" t="s">
        <v>114</v>
      </c>
      <c r="AD103" s="73" t="s">
        <v>115</v>
      </c>
      <c r="AE103" s="73" t="s">
        <v>116</v>
      </c>
      <c r="AF103" s="73" t="s">
        <v>117</v>
      </c>
      <c r="AG103" s="73" t="s">
        <v>118</v>
      </c>
      <c r="AH103" s="73" t="s">
        <v>119</v>
      </c>
      <c r="AI103" s="73" t="s">
        <v>120</v>
      </c>
      <c r="AJ103" s="73" t="s">
        <v>121</v>
      </c>
      <c r="AK103" s="73" t="s">
        <v>122</v>
      </c>
      <c r="AL103" s="73" t="s">
        <v>123</v>
      </c>
      <c r="AM103" s="73" t="s">
        <v>124</v>
      </c>
      <c r="AN103" s="73" t="s">
        <v>125</v>
      </c>
      <c r="AO103" s="73" t="s">
        <v>126</v>
      </c>
      <c r="AP103" s="75" t="s">
        <v>127</v>
      </c>
    </row>
    <row r="104" spans="2:42" x14ac:dyDescent="0.25">
      <c r="B104" s="94">
        <v>2006</v>
      </c>
      <c r="C104" s="107">
        <f>C76/(C76+C62)</f>
        <v>0</v>
      </c>
      <c r="D104" s="108">
        <f t="shared" ref="D104:AP104" si="10">D76/(D76+D62)</f>
        <v>6.25E-2</v>
      </c>
      <c r="E104" s="108">
        <f t="shared" si="10"/>
        <v>0.2</v>
      </c>
      <c r="F104" s="108">
        <f t="shared" si="10"/>
        <v>0.23809523809523808</v>
      </c>
      <c r="G104" s="108">
        <f t="shared" si="10"/>
        <v>0.15267175572519084</v>
      </c>
      <c r="H104" s="108">
        <f t="shared" si="10"/>
        <v>0.10358565737051793</v>
      </c>
      <c r="I104" s="108">
        <f t="shared" si="10"/>
        <v>9.9150141643059492E-2</v>
      </c>
      <c r="J104" s="108">
        <f t="shared" si="10"/>
        <v>5.562913907284768E-2</v>
      </c>
      <c r="K104" s="108">
        <f t="shared" si="10"/>
        <v>5.8064516129032261E-2</v>
      </c>
      <c r="L104" s="108">
        <f t="shared" si="10"/>
        <v>6.0256410256410257E-2</v>
      </c>
      <c r="M104" s="108">
        <f t="shared" si="10"/>
        <v>6.4720812182741116E-2</v>
      </c>
      <c r="N104" s="108">
        <f t="shared" si="10"/>
        <v>7.740324594257178E-2</v>
      </c>
      <c r="O104" s="108">
        <f t="shared" si="10"/>
        <v>7.8358208955223885E-2</v>
      </c>
      <c r="P104" s="108">
        <f t="shared" si="10"/>
        <v>8.7116564417177911E-2</v>
      </c>
      <c r="Q104" s="108">
        <f t="shared" si="10"/>
        <v>9.0354090354090352E-2</v>
      </c>
      <c r="R104" s="108">
        <f t="shared" si="10"/>
        <v>9.8795180722891562E-2</v>
      </c>
      <c r="S104" s="108">
        <f t="shared" si="10"/>
        <v>9.8557692307692304E-2</v>
      </c>
      <c r="T104" s="108">
        <f t="shared" si="10"/>
        <v>0.1018957345971564</v>
      </c>
      <c r="U104" s="108">
        <f t="shared" si="10"/>
        <v>0.1018957345971564</v>
      </c>
      <c r="V104" s="108">
        <f t="shared" si="10"/>
        <v>0.10259433962264151</v>
      </c>
      <c r="W104" s="108">
        <f t="shared" si="10"/>
        <v>0.10352941176470588</v>
      </c>
      <c r="X104" s="108">
        <f t="shared" si="10"/>
        <v>0.10352941176470588</v>
      </c>
      <c r="Y104" s="108">
        <f t="shared" si="10"/>
        <v>0.10352941176470588</v>
      </c>
      <c r="Z104" s="108">
        <f t="shared" si="10"/>
        <v>0.10433763188745604</v>
      </c>
      <c r="AA104" s="108">
        <f t="shared" si="10"/>
        <v>0.1064327485380117</v>
      </c>
      <c r="AB104" s="108">
        <f t="shared" si="10"/>
        <v>0.11059371362048893</v>
      </c>
      <c r="AC104" s="108">
        <f t="shared" si="10"/>
        <v>0.11471610660486674</v>
      </c>
      <c r="AD104" s="108">
        <f t="shared" si="10"/>
        <v>0.11880046136101499</v>
      </c>
      <c r="AE104" s="108">
        <f t="shared" si="10"/>
        <v>0.12055109070034443</v>
      </c>
      <c r="AF104" s="108">
        <f t="shared" si="10"/>
        <v>0.125</v>
      </c>
      <c r="AG104" s="108">
        <f t="shared" si="10"/>
        <v>0.16268980477223427</v>
      </c>
      <c r="AH104" s="108">
        <f t="shared" si="10"/>
        <v>0.21862348178137653</v>
      </c>
      <c r="AI104" s="108">
        <f t="shared" si="10"/>
        <v>0.22334004024144868</v>
      </c>
      <c r="AJ104" s="108">
        <f t="shared" si="10"/>
        <v>0.23790720631786771</v>
      </c>
      <c r="AK104" s="108">
        <f t="shared" si="10"/>
        <v>0.24463937621832357</v>
      </c>
      <c r="AL104" s="108">
        <f t="shared" si="10"/>
        <v>0.25478927203065133</v>
      </c>
      <c r="AM104" s="108">
        <f t="shared" si="10"/>
        <v>0.25711574952561672</v>
      </c>
      <c r="AN104" s="108">
        <f t="shared" si="10"/>
        <v>0.25992438563327031</v>
      </c>
      <c r="AO104" s="108">
        <f t="shared" si="10"/>
        <v>0.27027027027027029</v>
      </c>
      <c r="AP104" s="109">
        <f t="shared" si="10"/>
        <v>0.27230483271375466</v>
      </c>
    </row>
    <row r="105" spans="2:42" x14ac:dyDescent="0.25">
      <c r="B105" s="78">
        <f>B104+1</f>
        <v>2007</v>
      </c>
      <c r="C105" s="107">
        <f t="shared" ref="C105:AL113" si="11">C77/(C77+C63)</f>
        <v>0.12</v>
      </c>
      <c r="D105" s="108">
        <f t="shared" si="11"/>
        <v>7.7777777777777779E-2</v>
      </c>
      <c r="E105" s="108">
        <f t="shared" si="11"/>
        <v>5.8479532163742687E-2</v>
      </c>
      <c r="F105" s="108">
        <f t="shared" si="11"/>
        <v>4.7923322683706068E-2</v>
      </c>
      <c r="G105" s="108">
        <f t="shared" si="11"/>
        <v>7.29483282674772E-2</v>
      </c>
      <c r="H105" s="108">
        <f t="shared" si="11"/>
        <v>8.0597014925373134E-2</v>
      </c>
      <c r="I105" s="108">
        <f t="shared" si="11"/>
        <v>8.2595870206489674E-2</v>
      </c>
      <c r="J105" s="108">
        <f t="shared" si="11"/>
        <v>0.1037463976945245</v>
      </c>
      <c r="K105" s="108">
        <f t="shared" si="11"/>
        <v>0.11864406779661017</v>
      </c>
      <c r="L105" s="108">
        <f t="shared" si="11"/>
        <v>0.12849162011173185</v>
      </c>
      <c r="M105" s="108">
        <f t="shared" si="11"/>
        <v>0.1309192200557103</v>
      </c>
      <c r="N105" s="108">
        <f t="shared" si="11"/>
        <v>0.13259668508287292</v>
      </c>
      <c r="O105" s="108">
        <f t="shared" si="11"/>
        <v>0.13150684931506848</v>
      </c>
      <c r="P105" s="108">
        <f t="shared" si="11"/>
        <v>0.12972972972972974</v>
      </c>
      <c r="Q105" s="108">
        <f t="shared" si="11"/>
        <v>0.12972972972972974</v>
      </c>
      <c r="R105" s="108">
        <f t="shared" si="11"/>
        <v>0.1293800539083558</v>
      </c>
      <c r="S105" s="108">
        <f t="shared" si="11"/>
        <v>0.1293800539083558</v>
      </c>
      <c r="T105" s="108">
        <f t="shared" si="11"/>
        <v>0.13172043010752688</v>
      </c>
      <c r="U105" s="108">
        <f t="shared" si="11"/>
        <v>0.13172043010752688</v>
      </c>
      <c r="V105" s="108">
        <f t="shared" si="11"/>
        <v>0.13136729222520108</v>
      </c>
      <c r="W105" s="108">
        <f t="shared" si="11"/>
        <v>0.13136729222520108</v>
      </c>
      <c r="X105" s="108">
        <f t="shared" si="11"/>
        <v>0.13600000000000001</v>
      </c>
      <c r="Y105" s="108">
        <f t="shared" si="11"/>
        <v>0.13829787234042554</v>
      </c>
      <c r="Z105" s="108">
        <f t="shared" si="11"/>
        <v>0.14698162729658792</v>
      </c>
      <c r="AA105" s="108">
        <f t="shared" si="11"/>
        <v>0.15584415584415584</v>
      </c>
      <c r="AB105" s="108">
        <f t="shared" si="11"/>
        <v>0.16666666666666666</v>
      </c>
      <c r="AC105" s="108">
        <f t="shared" si="11"/>
        <v>0.17005076142131981</v>
      </c>
      <c r="AD105" s="108">
        <f t="shared" si="11"/>
        <v>0.17794486215538846</v>
      </c>
      <c r="AE105" s="108">
        <f t="shared" si="11"/>
        <v>0.18765432098765433</v>
      </c>
      <c r="AF105" s="108">
        <f t="shared" si="11"/>
        <v>0.18965517241379309</v>
      </c>
      <c r="AG105" s="108">
        <f t="shared" si="11"/>
        <v>0.19464720194647203</v>
      </c>
      <c r="AH105" s="108">
        <f t="shared" si="11"/>
        <v>0.19518072289156627</v>
      </c>
      <c r="AI105" s="108">
        <f t="shared" si="11"/>
        <v>0.20803782505910165</v>
      </c>
      <c r="AJ105" s="108">
        <f t="shared" si="11"/>
        <v>0.21361502347417841</v>
      </c>
      <c r="AK105" s="108">
        <f t="shared" si="11"/>
        <v>0.21545667447306791</v>
      </c>
      <c r="AL105" s="108">
        <f t="shared" si="11"/>
        <v>0.21545667447306791</v>
      </c>
      <c r="AM105" s="110"/>
      <c r="AN105" s="110"/>
      <c r="AO105" s="110"/>
      <c r="AP105" s="111"/>
    </row>
    <row r="106" spans="2:42" x14ac:dyDescent="0.25">
      <c r="B106" s="78">
        <f t="shared" ref="B106:B113" si="12">B105+1</f>
        <v>2008</v>
      </c>
      <c r="C106" s="107">
        <f t="shared" si="11"/>
        <v>0.7</v>
      </c>
      <c r="D106" s="108">
        <f t="shared" si="11"/>
        <v>0.63157894736842102</v>
      </c>
      <c r="E106" s="108">
        <f t="shared" si="11"/>
        <v>0.70833333333333337</v>
      </c>
      <c r="F106" s="108">
        <f t="shared" si="11"/>
        <v>0.65517241379310343</v>
      </c>
      <c r="G106" s="108">
        <f t="shared" si="11"/>
        <v>0.65625</v>
      </c>
      <c r="H106" s="108">
        <f t="shared" si="11"/>
        <v>0.67567567567567566</v>
      </c>
      <c r="I106" s="108">
        <f t="shared" si="11"/>
        <v>0.67500000000000004</v>
      </c>
      <c r="J106" s="108">
        <f t="shared" si="11"/>
        <v>0.63636363636363635</v>
      </c>
      <c r="K106" s="108">
        <f t="shared" si="11"/>
        <v>0.60869565217391308</v>
      </c>
      <c r="L106" s="108">
        <f t="shared" si="11"/>
        <v>0.59183673469387754</v>
      </c>
      <c r="M106" s="108">
        <f t="shared" si="11"/>
        <v>0.57999999999999996</v>
      </c>
      <c r="N106" s="108">
        <f t="shared" si="11"/>
        <v>0.56862745098039214</v>
      </c>
      <c r="O106" s="108">
        <f t="shared" si="11"/>
        <v>0.56862745098039214</v>
      </c>
      <c r="P106" s="108">
        <f t="shared" si="11"/>
        <v>0.55769230769230771</v>
      </c>
      <c r="Q106" s="108">
        <f t="shared" si="11"/>
        <v>0.55769230769230771</v>
      </c>
      <c r="R106" s="108">
        <f t="shared" si="11"/>
        <v>0.54716981132075471</v>
      </c>
      <c r="S106" s="108">
        <f t="shared" si="11"/>
        <v>0.54716981132075471</v>
      </c>
      <c r="T106" s="108">
        <f t="shared" si="11"/>
        <v>0.54716981132075471</v>
      </c>
      <c r="U106" s="108">
        <f t="shared" si="11"/>
        <v>0.5636363636363636</v>
      </c>
      <c r="V106" s="108">
        <f t="shared" si="11"/>
        <v>0.55932203389830504</v>
      </c>
      <c r="W106" s="108">
        <f t="shared" si="11"/>
        <v>0.55737704918032782</v>
      </c>
      <c r="X106" s="108">
        <f t="shared" si="11"/>
        <v>0.5625</v>
      </c>
      <c r="Y106" s="108">
        <f t="shared" si="11"/>
        <v>0.57746478873239437</v>
      </c>
      <c r="Z106" s="108">
        <f t="shared" si="11"/>
        <v>0.6</v>
      </c>
      <c r="AA106" s="108">
        <f t="shared" si="11"/>
        <v>0.61038961038961037</v>
      </c>
      <c r="AB106" s="108">
        <f t="shared" si="11"/>
        <v>0.61038961038961037</v>
      </c>
      <c r="AC106" s="108">
        <f t="shared" si="11"/>
        <v>0.620253164556962</v>
      </c>
      <c r="AD106" s="108">
        <f t="shared" si="11"/>
        <v>0.63414634146341464</v>
      </c>
      <c r="AE106" s="108">
        <f t="shared" si="11"/>
        <v>0.63855421686746983</v>
      </c>
      <c r="AF106" s="108">
        <f t="shared" si="11"/>
        <v>0.6428571428571429</v>
      </c>
      <c r="AG106" s="108">
        <f t="shared" si="11"/>
        <v>0.6428571428571429</v>
      </c>
      <c r="AH106" s="108">
        <f t="shared" si="11"/>
        <v>0.6470588235294118</v>
      </c>
      <c r="AI106" s="110"/>
      <c r="AJ106" s="110"/>
      <c r="AK106" s="110"/>
      <c r="AL106" s="110"/>
      <c r="AM106" s="110"/>
      <c r="AN106" s="110"/>
      <c r="AO106" s="110"/>
      <c r="AP106" s="111"/>
    </row>
    <row r="107" spans="2:42" x14ac:dyDescent="0.25">
      <c r="B107" s="78">
        <f t="shared" si="12"/>
        <v>2009</v>
      </c>
      <c r="C107" s="107">
        <f t="shared" si="11"/>
        <v>0.73333333333333328</v>
      </c>
      <c r="D107" s="108">
        <f t="shared" si="11"/>
        <v>0.76470588235294112</v>
      </c>
      <c r="E107" s="108">
        <f t="shared" si="11"/>
        <v>0.78947368421052633</v>
      </c>
      <c r="F107" s="108">
        <f t="shared" si="11"/>
        <v>0.66666666666666663</v>
      </c>
      <c r="G107" s="108">
        <f t="shared" si="11"/>
        <v>0.6071428571428571</v>
      </c>
      <c r="H107" s="108">
        <f t="shared" si="11"/>
        <v>0.58064516129032262</v>
      </c>
      <c r="I107" s="108">
        <f t="shared" si="11"/>
        <v>0.54545454545454541</v>
      </c>
      <c r="J107" s="108">
        <f t="shared" si="11"/>
        <v>0.52941176470588236</v>
      </c>
      <c r="K107" s="108">
        <f t="shared" si="11"/>
        <v>0.54285714285714282</v>
      </c>
      <c r="L107" s="108">
        <f t="shared" si="11"/>
        <v>0.52777777777777779</v>
      </c>
      <c r="M107" s="108">
        <f t="shared" si="11"/>
        <v>0.51282051282051277</v>
      </c>
      <c r="N107" s="108">
        <f t="shared" si="11"/>
        <v>0.51219512195121952</v>
      </c>
      <c r="O107" s="108">
        <f t="shared" si="11"/>
        <v>0.58333333333333337</v>
      </c>
      <c r="P107" s="108">
        <f t="shared" si="11"/>
        <v>0.56140350877192979</v>
      </c>
      <c r="Q107" s="108">
        <f t="shared" si="11"/>
        <v>0.57352941176470584</v>
      </c>
      <c r="R107" s="108">
        <f t="shared" si="11"/>
        <v>0.58666666666666667</v>
      </c>
      <c r="S107" s="108">
        <f t="shared" si="11"/>
        <v>0.61363636363636365</v>
      </c>
      <c r="T107" s="108">
        <f t="shared" si="11"/>
        <v>0.66666666666666663</v>
      </c>
      <c r="U107" s="108">
        <f t="shared" si="11"/>
        <v>0.71969696969696972</v>
      </c>
      <c r="V107" s="108">
        <f t="shared" si="11"/>
        <v>0.75496688741721851</v>
      </c>
      <c r="W107" s="108">
        <f t="shared" si="11"/>
        <v>0.76646706586826352</v>
      </c>
      <c r="X107" s="108">
        <f t="shared" si="11"/>
        <v>0.77777777777777779</v>
      </c>
      <c r="Y107" s="108">
        <f t="shared" si="11"/>
        <v>0.7857142857142857</v>
      </c>
      <c r="Z107" s="108">
        <f t="shared" si="11"/>
        <v>0.78773584905660377</v>
      </c>
      <c r="AA107" s="108">
        <f t="shared" si="11"/>
        <v>0.79555555555555557</v>
      </c>
      <c r="AB107" s="108">
        <f t="shared" si="11"/>
        <v>0.80084745762711862</v>
      </c>
      <c r="AC107" s="108">
        <f t="shared" si="11"/>
        <v>0.80645161290322576</v>
      </c>
      <c r="AD107" s="108">
        <f t="shared" si="11"/>
        <v>0.80722891566265065</v>
      </c>
      <c r="AE107" s="110"/>
      <c r="AF107" s="110"/>
      <c r="AG107" s="110"/>
      <c r="AH107" s="110"/>
      <c r="AI107" s="110"/>
      <c r="AJ107" s="110"/>
      <c r="AK107" s="110"/>
      <c r="AL107" s="110"/>
      <c r="AM107" s="110"/>
      <c r="AN107" s="110"/>
      <c r="AO107" s="110"/>
      <c r="AP107" s="111"/>
    </row>
    <row r="108" spans="2:42" x14ac:dyDescent="0.25">
      <c r="B108" s="78">
        <f t="shared" si="12"/>
        <v>2010</v>
      </c>
      <c r="C108" s="107">
        <f t="shared" si="11"/>
        <v>0.5714285714285714</v>
      </c>
      <c r="D108" s="108">
        <f t="shared" si="11"/>
        <v>0.53846153846153844</v>
      </c>
      <c r="E108" s="108">
        <f t="shared" si="11"/>
        <v>0.38095238095238093</v>
      </c>
      <c r="F108" s="108">
        <f t="shared" si="11"/>
        <v>0.32</v>
      </c>
      <c r="G108" s="108">
        <f t="shared" si="11"/>
        <v>0.32</v>
      </c>
      <c r="H108" s="108">
        <f t="shared" si="11"/>
        <v>0.2857142857142857</v>
      </c>
      <c r="I108" s="108">
        <f t="shared" si="11"/>
        <v>0.33333333333333331</v>
      </c>
      <c r="J108" s="108">
        <f t="shared" si="11"/>
        <v>0.35294117647058826</v>
      </c>
      <c r="K108" s="108">
        <f t="shared" si="11"/>
        <v>0.37142857142857144</v>
      </c>
      <c r="L108" s="108">
        <f t="shared" si="11"/>
        <v>0.48936170212765956</v>
      </c>
      <c r="M108" s="108">
        <f t="shared" si="11"/>
        <v>0.50980392156862742</v>
      </c>
      <c r="N108" s="108">
        <f t="shared" si="11"/>
        <v>0.56451612903225812</v>
      </c>
      <c r="O108" s="108">
        <f t="shared" si="11"/>
        <v>0.57746478873239437</v>
      </c>
      <c r="P108" s="108">
        <f t="shared" si="11"/>
        <v>0.61176470588235299</v>
      </c>
      <c r="Q108" s="108">
        <f t="shared" si="11"/>
        <v>0.66346153846153844</v>
      </c>
      <c r="R108" s="108">
        <f t="shared" si="11"/>
        <v>0.68644067796610164</v>
      </c>
      <c r="S108" s="108">
        <f t="shared" si="11"/>
        <v>0.7153846153846154</v>
      </c>
      <c r="T108" s="108">
        <f t="shared" si="11"/>
        <v>0.73103448275862071</v>
      </c>
      <c r="U108" s="108">
        <f t="shared" si="11"/>
        <v>0.75316455696202533</v>
      </c>
      <c r="V108" s="108">
        <f t="shared" si="11"/>
        <v>0.75757575757575757</v>
      </c>
      <c r="W108" s="108">
        <f t="shared" si="11"/>
        <v>0.77049180327868849</v>
      </c>
      <c r="X108" s="108">
        <f t="shared" si="11"/>
        <v>0.77720207253886009</v>
      </c>
      <c r="Y108" s="108">
        <f t="shared" si="11"/>
        <v>0.78</v>
      </c>
      <c r="Z108" s="108">
        <f t="shared" si="11"/>
        <v>0.78217821782178221</v>
      </c>
      <c r="AA108" s="110"/>
      <c r="AB108" s="110"/>
      <c r="AC108" s="110"/>
      <c r="AD108" s="110"/>
      <c r="AE108" s="110"/>
      <c r="AF108" s="110"/>
      <c r="AG108" s="110"/>
      <c r="AH108" s="110"/>
      <c r="AI108" s="110"/>
      <c r="AJ108" s="110"/>
      <c r="AK108" s="110"/>
      <c r="AL108" s="110"/>
      <c r="AM108" s="110"/>
      <c r="AN108" s="110"/>
      <c r="AO108" s="110"/>
      <c r="AP108" s="111"/>
    </row>
    <row r="109" spans="2:42" x14ac:dyDescent="0.25">
      <c r="B109" s="78">
        <f t="shared" si="12"/>
        <v>2011</v>
      </c>
      <c r="C109" s="107">
        <f t="shared" si="11"/>
        <v>0</v>
      </c>
      <c r="D109" s="108">
        <f t="shared" si="11"/>
        <v>0</v>
      </c>
      <c r="E109" s="108">
        <f t="shared" si="11"/>
        <v>0.36363636363636365</v>
      </c>
      <c r="F109" s="108">
        <f t="shared" si="11"/>
        <v>0.42105263157894735</v>
      </c>
      <c r="G109" s="108">
        <f t="shared" si="11"/>
        <v>0.41379310344827586</v>
      </c>
      <c r="H109" s="108">
        <f t="shared" si="11"/>
        <v>0.53488372093023251</v>
      </c>
      <c r="I109" s="108">
        <f t="shared" si="11"/>
        <v>0.6071428571428571</v>
      </c>
      <c r="J109" s="108">
        <f t="shared" si="11"/>
        <v>0.64473684210526316</v>
      </c>
      <c r="K109" s="108">
        <f t="shared" si="11"/>
        <v>0.6633663366336634</v>
      </c>
      <c r="L109" s="108">
        <f t="shared" si="11"/>
        <v>0.70161290322580649</v>
      </c>
      <c r="M109" s="108">
        <f t="shared" si="11"/>
        <v>0.73188405797101452</v>
      </c>
      <c r="N109" s="108">
        <f t="shared" si="11"/>
        <v>0.75757575757575757</v>
      </c>
      <c r="O109" s="108">
        <f t="shared" si="11"/>
        <v>0.74853801169590639</v>
      </c>
      <c r="P109" s="108">
        <f t="shared" si="11"/>
        <v>0.75555555555555554</v>
      </c>
      <c r="Q109" s="108">
        <f t="shared" si="11"/>
        <v>0.74869109947643975</v>
      </c>
      <c r="R109" s="108">
        <f t="shared" si="11"/>
        <v>0.74242424242424243</v>
      </c>
      <c r="S109" s="108">
        <f t="shared" si="11"/>
        <v>0.74178403755868549</v>
      </c>
      <c r="T109" s="108">
        <f t="shared" si="11"/>
        <v>0.73755656108597289</v>
      </c>
      <c r="U109" s="108">
        <f t="shared" si="11"/>
        <v>0.73684210526315785</v>
      </c>
      <c r="V109" s="108">
        <f t="shared" si="11"/>
        <v>0.7381974248927039</v>
      </c>
      <c r="W109" s="110"/>
      <c r="X109" s="110"/>
      <c r="Y109" s="110"/>
      <c r="Z109" s="110"/>
      <c r="AA109" s="110"/>
      <c r="AB109" s="110"/>
      <c r="AC109" s="110"/>
      <c r="AD109" s="110"/>
      <c r="AE109" s="110"/>
      <c r="AF109" s="110"/>
      <c r="AG109" s="110"/>
      <c r="AH109" s="110"/>
      <c r="AI109" s="110"/>
      <c r="AJ109" s="110"/>
      <c r="AK109" s="110"/>
      <c r="AL109" s="110"/>
      <c r="AM109" s="110"/>
      <c r="AN109" s="110"/>
      <c r="AO109" s="110"/>
      <c r="AP109" s="111"/>
    </row>
    <row r="110" spans="2:42" x14ac:dyDescent="0.25">
      <c r="B110" s="78">
        <f t="shared" si="12"/>
        <v>2012</v>
      </c>
      <c r="C110" s="107">
        <f t="shared" si="11"/>
        <v>0.13333333333333333</v>
      </c>
      <c r="D110" s="108">
        <f t="shared" si="11"/>
        <v>0.36666666666666664</v>
      </c>
      <c r="E110" s="108">
        <f t="shared" si="11"/>
        <v>0.49180327868852458</v>
      </c>
      <c r="F110" s="108">
        <f t="shared" si="11"/>
        <v>0.50505050505050508</v>
      </c>
      <c r="G110" s="108">
        <f t="shared" si="11"/>
        <v>0.60135135135135132</v>
      </c>
      <c r="H110" s="108">
        <f t="shared" si="11"/>
        <v>0.64583333333333337</v>
      </c>
      <c r="I110" s="108">
        <f t="shared" si="11"/>
        <v>0.67099567099567103</v>
      </c>
      <c r="J110" s="108">
        <f t="shared" si="11"/>
        <v>0.70818505338078297</v>
      </c>
      <c r="K110" s="108">
        <f t="shared" si="11"/>
        <v>0.72413793103448276</v>
      </c>
      <c r="L110" s="108">
        <f t="shared" si="11"/>
        <v>0.73537604456824512</v>
      </c>
      <c r="M110" s="108">
        <f t="shared" si="11"/>
        <v>0.74807197943444725</v>
      </c>
      <c r="N110" s="108">
        <f t="shared" si="11"/>
        <v>0.75</v>
      </c>
      <c r="O110" s="108">
        <f t="shared" si="11"/>
        <v>0.7478070175438597</v>
      </c>
      <c r="P110" s="108">
        <f t="shared" si="11"/>
        <v>0.74152542372881358</v>
      </c>
      <c r="Q110" s="108">
        <f t="shared" si="11"/>
        <v>0.74213836477987416</v>
      </c>
      <c r="R110" s="108">
        <f t="shared" si="11"/>
        <v>0.74112734864300622</v>
      </c>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1"/>
    </row>
    <row r="111" spans="2:42" x14ac:dyDescent="0.25">
      <c r="B111" s="78">
        <f t="shared" si="12"/>
        <v>2013</v>
      </c>
      <c r="C111" s="107">
        <f t="shared" si="11"/>
        <v>0.33333333333333331</v>
      </c>
      <c r="D111" s="108">
        <f t="shared" si="11"/>
        <v>0.4642857142857143</v>
      </c>
      <c r="E111" s="108">
        <f t="shared" si="11"/>
        <v>0.62068965517241381</v>
      </c>
      <c r="F111" s="108">
        <f t="shared" si="11"/>
        <v>0.70238095238095233</v>
      </c>
      <c r="G111" s="108">
        <f t="shared" si="11"/>
        <v>0.76315789473684215</v>
      </c>
      <c r="H111" s="108">
        <f t="shared" si="11"/>
        <v>0.78431372549019607</v>
      </c>
      <c r="I111" s="108">
        <f t="shared" si="11"/>
        <v>0.79679144385026734</v>
      </c>
      <c r="J111" s="108">
        <f t="shared" si="11"/>
        <v>0.81465517241379315</v>
      </c>
      <c r="K111" s="108">
        <f t="shared" si="11"/>
        <v>0.78867924528301891</v>
      </c>
      <c r="L111" s="108">
        <f t="shared" si="11"/>
        <v>0.76816608996539792</v>
      </c>
      <c r="M111" s="108">
        <f t="shared" si="11"/>
        <v>0.75816993464052285</v>
      </c>
      <c r="N111" s="108">
        <f t="shared" si="11"/>
        <v>0.75624999999999998</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1"/>
    </row>
    <row r="112" spans="2:42" x14ac:dyDescent="0.25">
      <c r="B112" s="78">
        <f t="shared" si="12"/>
        <v>2014</v>
      </c>
      <c r="C112" s="107">
        <f t="shared" si="11"/>
        <v>0</v>
      </c>
      <c r="D112" s="108">
        <f t="shared" si="11"/>
        <v>0.31578947368421051</v>
      </c>
      <c r="E112" s="108">
        <f t="shared" si="11"/>
        <v>0.5</v>
      </c>
      <c r="F112" s="108">
        <f t="shared" si="11"/>
        <v>0.5892857142857143</v>
      </c>
      <c r="G112" s="108">
        <f t="shared" si="11"/>
        <v>0.64556962025316456</v>
      </c>
      <c r="H112" s="108">
        <f t="shared" si="11"/>
        <v>0.67961165048543692</v>
      </c>
      <c r="I112" s="108">
        <f t="shared" si="11"/>
        <v>0.69105691056910568</v>
      </c>
      <c r="J112" s="108">
        <f t="shared" si="11"/>
        <v>0.70149253731343286</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1"/>
    </row>
    <row r="113" spans="2:42" x14ac:dyDescent="0.25">
      <c r="B113" s="79">
        <f t="shared" si="12"/>
        <v>2015</v>
      </c>
      <c r="C113" s="112">
        <f t="shared" si="11"/>
        <v>0.16666666666666666</v>
      </c>
      <c r="D113" s="113">
        <f t="shared" si="11"/>
        <v>0.27272727272727271</v>
      </c>
      <c r="E113" s="113">
        <f t="shared" si="11"/>
        <v>0.42424242424242425</v>
      </c>
      <c r="F113" s="113">
        <f t="shared" si="11"/>
        <v>0.45238095238095238</v>
      </c>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5"/>
    </row>
    <row r="114" spans="2:42" x14ac:dyDescent="0.25"/>
    <row r="115" spans="2:42" x14ac:dyDescent="0.25"/>
    <row r="116" spans="2:42" x14ac:dyDescent="0.25">
      <c r="B116" s="83"/>
      <c r="C116" s="267" t="s">
        <v>207</v>
      </c>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9"/>
    </row>
    <row r="117" spans="2:42" x14ac:dyDescent="0.25">
      <c r="B117" s="84" t="s">
        <v>0</v>
      </c>
      <c r="C117" s="84" t="s">
        <v>88</v>
      </c>
      <c r="D117" s="73" t="s">
        <v>89</v>
      </c>
      <c r="E117" s="73" t="s">
        <v>90</v>
      </c>
      <c r="F117" s="73" t="s">
        <v>91</v>
      </c>
      <c r="G117" s="73" t="s">
        <v>92</v>
      </c>
      <c r="H117" s="73" t="s">
        <v>93</v>
      </c>
      <c r="I117" s="73" t="s">
        <v>94</v>
      </c>
      <c r="J117" s="73" t="s">
        <v>95</v>
      </c>
      <c r="K117" s="73" t="s">
        <v>96</v>
      </c>
      <c r="L117" s="73" t="s">
        <v>97</v>
      </c>
      <c r="M117" s="73" t="s">
        <v>98</v>
      </c>
      <c r="N117" s="73" t="s">
        <v>99</v>
      </c>
      <c r="O117" s="73" t="s">
        <v>100</v>
      </c>
      <c r="P117" s="73" t="s">
        <v>101</v>
      </c>
      <c r="Q117" s="73" t="s">
        <v>102</v>
      </c>
      <c r="R117" s="73" t="s">
        <v>103</v>
      </c>
      <c r="S117" s="73" t="s">
        <v>104</v>
      </c>
      <c r="T117" s="73" t="s">
        <v>105</v>
      </c>
      <c r="U117" s="73" t="s">
        <v>106</v>
      </c>
      <c r="V117" s="73" t="s">
        <v>107</v>
      </c>
      <c r="W117" s="73" t="s">
        <v>108</v>
      </c>
      <c r="X117" s="73" t="s">
        <v>109</v>
      </c>
      <c r="Y117" s="73" t="s">
        <v>110</v>
      </c>
      <c r="Z117" s="73" t="s">
        <v>111</v>
      </c>
      <c r="AA117" s="73" t="s">
        <v>112</v>
      </c>
      <c r="AB117" s="73" t="s">
        <v>113</v>
      </c>
      <c r="AC117" s="73" t="s">
        <v>114</v>
      </c>
      <c r="AD117" s="73" t="s">
        <v>115</v>
      </c>
      <c r="AE117" s="73" t="s">
        <v>116</v>
      </c>
      <c r="AF117" s="73" t="s">
        <v>117</v>
      </c>
      <c r="AG117" s="73" t="s">
        <v>118</v>
      </c>
      <c r="AH117" s="73" t="s">
        <v>119</v>
      </c>
      <c r="AI117" s="73" t="s">
        <v>120</v>
      </c>
      <c r="AJ117" s="73" t="s">
        <v>121</v>
      </c>
      <c r="AK117" s="73" t="s">
        <v>122</v>
      </c>
      <c r="AL117" s="73" t="s">
        <v>123</v>
      </c>
      <c r="AM117" s="73" t="s">
        <v>124</v>
      </c>
      <c r="AN117" s="73" t="s">
        <v>125</v>
      </c>
      <c r="AO117" s="73" t="s">
        <v>126</v>
      </c>
      <c r="AP117" s="75" t="s">
        <v>127</v>
      </c>
    </row>
    <row r="118" spans="2:42" x14ac:dyDescent="0.25">
      <c r="B118" s="94">
        <v>2006</v>
      </c>
      <c r="C118" s="107">
        <f>(C62+C76)/($AS6)</f>
        <v>9.7173144876325085E-3</v>
      </c>
      <c r="D118" s="108">
        <f t="shared" ref="D118:AP118" si="13">(D62+D76)/($AS6)</f>
        <v>1.4134275618374558E-2</v>
      </c>
      <c r="E118" s="108">
        <f t="shared" si="13"/>
        <v>2.6501766784452298E-2</v>
      </c>
      <c r="F118" s="108">
        <f t="shared" si="13"/>
        <v>3.7102473498233215E-2</v>
      </c>
      <c r="G118" s="108">
        <f t="shared" si="13"/>
        <v>0.1157243816254417</v>
      </c>
      <c r="H118" s="108">
        <f t="shared" si="13"/>
        <v>0.22173144876325088</v>
      </c>
      <c r="I118" s="108">
        <f t="shared" si="13"/>
        <v>0.31183745583038869</v>
      </c>
      <c r="J118" s="108">
        <f t="shared" si="13"/>
        <v>0.66696113074204944</v>
      </c>
      <c r="K118" s="108">
        <f t="shared" si="13"/>
        <v>0.68462897526501765</v>
      </c>
      <c r="L118" s="108">
        <f t="shared" si="13"/>
        <v>0.68904593639575973</v>
      </c>
      <c r="M118" s="108">
        <f t="shared" si="13"/>
        <v>0.69611307420494695</v>
      </c>
      <c r="N118" s="108">
        <f t="shared" si="13"/>
        <v>0.70759717314487636</v>
      </c>
      <c r="O118" s="108">
        <f t="shared" si="13"/>
        <v>0.71024734982332161</v>
      </c>
      <c r="P118" s="108">
        <f t="shared" si="13"/>
        <v>0.71996466431095407</v>
      </c>
      <c r="Q118" s="108">
        <f t="shared" si="13"/>
        <v>0.72349823321554774</v>
      </c>
      <c r="R118" s="108">
        <f t="shared" si="13"/>
        <v>0.7332155477031802</v>
      </c>
      <c r="S118" s="108">
        <f t="shared" si="13"/>
        <v>0.73498233215547704</v>
      </c>
      <c r="T118" s="108">
        <f t="shared" si="13"/>
        <v>0.74558303886925792</v>
      </c>
      <c r="U118" s="108">
        <f t="shared" si="13"/>
        <v>0.74558303886925792</v>
      </c>
      <c r="V118" s="108">
        <f t="shared" si="13"/>
        <v>0.74911660777385158</v>
      </c>
      <c r="W118" s="108">
        <f t="shared" si="13"/>
        <v>0.75088339222614842</v>
      </c>
      <c r="X118" s="108">
        <f t="shared" si="13"/>
        <v>0.75088339222614842</v>
      </c>
      <c r="Y118" s="108">
        <f t="shared" si="13"/>
        <v>0.75088339222614842</v>
      </c>
      <c r="Z118" s="108">
        <f t="shared" si="13"/>
        <v>0.75353356890459366</v>
      </c>
      <c r="AA118" s="108">
        <f t="shared" si="13"/>
        <v>0.7553003533568905</v>
      </c>
      <c r="AB118" s="108">
        <f t="shared" si="13"/>
        <v>0.75883392226148405</v>
      </c>
      <c r="AC118" s="108">
        <f t="shared" si="13"/>
        <v>0.76236749116607772</v>
      </c>
      <c r="AD118" s="108">
        <f t="shared" si="13"/>
        <v>0.76590106007067138</v>
      </c>
      <c r="AE118" s="108">
        <f t="shared" si="13"/>
        <v>0.76943462897526504</v>
      </c>
      <c r="AF118" s="108">
        <f t="shared" si="13"/>
        <v>0.77738515901060068</v>
      </c>
      <c r="AG118" s="108">
        <f t="shared" si="13"/>
        <v>0.81448763250883394</v>
      </c>
      <c r="AH118" s="108">
        <f t="shared" si="13"/>
        <v>0.87279151943462896</v>
      </c>
      <c r="AI118" s="108">
        <f t="shared" si="13"/>
        <v>0.87809187279151946</v>
      </c>
      <c r="AJ118" s="108">
        <f t="shared" si="13"/>
        <v>0.89487632508833925</v>
      </c>
      <c r="AK118" s="108">
        <f t="shared" si="13"/>
        <v>0.90636042402826855</v>
      </c>
      <c r="AL118" s="108">
        <f t="shared" si="13"/>
        <v>0.92226148409893993</v>
      </c>
      <c r="AM118" s="108">
        <f t="shared" si="13"/>
        <v>0.93109540636042398</v>
      </c>
      <c r="AN118" s="108">
        <f t="shared" si="13"/>
        <v>0.93462897526501765</v>
      </c>
      <c r="AO118" s="108">
        <f t="shared" si="13"/>
        <v>0.94787985865724378</v>
      </c>
      <c r="AP118" s="109">
        <f t="shared" si="13"/>
        <v>0.95053003533568903</v>
      </c>
    </row>
    <row r="119" spans="2:42" x14ac:dyDescent="0.25">
      <c r="B119" s="78">
        <f>B118+1</f>
        <v>2007</v>
      </c>
      <c r="C119" s="107">
        <f t="shared" ref="C119:AP125" si="14">(C63+C77)/($AS7)</f>
        <v>5.5309734513274339E-2</v>
      </c>
      <c r="D119" s="108">
        <f t="shared" si="14"/>
        <v>0.19911504424778761</v>
      </c>
      <c r="E119" s="108">
        <f t="shared" si="14"/>
        <v>0.37831858407079644</v>
      </c>
      <c r="F119" s="108">
        <f t="shared" si="14"/>
        <v>0.69247787610619471</v>
      </c>
      <c r="G119" s="108">
        <f t="shared" si="14"/>
        <v>0.72787610619469023</v>
      </c>
      <c r="H119" s="108">
        <f t="shared" si="14"/>
        <v>0.74115044247787609</v>
      </c>
      <c r="I119" s="108">
        <f t="shared" si="14"/>
        <v>0.75</v>
      </c>
      <c r="J119" s="108">
        <f t="shared" si="14"/>
        <v>0.76769911504424782</v>
      </c>
      <c r="K119" s="108">
        <f t="shared" si="14"/>
        <v>0.7831858407079646</v>
      </c>
      <c r="L119" s="108">
        <f t="shared" si="14"/>
        <v>0.79203539823008851</v>
      </c>
      <c r="M119" s="108">
        <f t="shared" si="14"/>
        <v>0.79424778761061943</v>
      </c>
      <c r="N119" s="108">
        <f t="shared" si="14"/>
        <v>0.80088495575221241</v>
      </c>
      <c r="O119" s="108">
        <f t="shared" si="14"/>
        <v>0.80752212389380529</v>
      </c>
      <c r="P119" s="108">
        <f t="shared" si="14"/>
        <v>0.81858407079646023</v>
      </c>
      <c r="Q119" s="108">
        <f t="shared" si="14"/>
        <v>0.81858407079646023</v>
      </c>
      <c r="R119" s="108">
        <f t="shared" si="14"/>
        <v>0.82079646017699115</v>
      </c>
      <c r="S119" s="108">
        <f t="shared" si="14"/>
        <v>0.82079646017699115</v>
      </c>
      <c r="T119" s="108">
        <f t="shared" si="14"/>
        <v>0.82300884955752207</v>
      </c>
      <c r="U119" s="108">
        <f t="shared" si="14"/>
        <v>0.82300884955752207</v>
      </c>
      <c r="V119" s="108">
        <f t="shared" si="14"/>
        <v>0.8252212389380531</v>
      </c>
      <c r="W119" s="108">
        <f t="shared" si="14"/>
        <v>0.8252212389380531</v>
      </c>
      <c r="X119" s="108">
        <f t="shared" si="14"/>
        <v>0.82964601769911506</v>
      </c>
      <c r="Y119" s="108">
        <f t="shared" si="14"/>
        <v>0.83185840707964598</v>
      </c>
      <c r="Z119" s="108">
        <f t="shared" si="14"/>
        <v>0.84292035398230092</v>
      </c>
      <c r="AA119" s="108">
        <f t="shared" si="14"/>
        <v>0.85176991150442483</v>
      </c>
      <c r="AB119" s="108">
        <f t="shared" si="14"/>
        <v>0.86283185840707965</v>
      </c>
      <c r="AC119" s="108">
        <f t="shared" si="14"/>
        <v>0.87168141592920356</v>
      </c>
      <c r="AD119" s="108">
        <f t="shared" si="14"/>
        <v>0.88274336283185839</v>
      </c>
      <c r="AE119" s="108">
        <f t="shared" si="14"/>
        <v>0.89601769911504425</v>
      </c>
      <c r="AF119" s="108">
        <f t="shared" si="14"/>
        <v>0.89823008849557517</v>
      </c>
      <c r="AG119" s="108">
        <f t="shared" si="14"/>
        <v>0.90929203539823011</v>
      </c>
      <c r="AH119" s="108">
        <f t="shared" si="14"/>
        <v>0.91814159292035402</v>
      </c>
      <c r="AI119" s="108">
        <f t="shared" si="14"/>
        <v>0.93584070796460173</v>
      </c>
      <c r="AJ119" s="108">
        <f t="shared" si="14"/>
        <v>0.94247787610619471</v>
      </c>
      <c r="AK119" s="108">
        <f t="shared" si="14"/>
        <v>0.94469026548672563</v>
      </c>
      <c r="AL119" s="108">
        <f t="shared" si="14"/>
        <v>0.94469026548672563</v>
      </c>
      <c r="AM119" s="110">
        <f t="shared" si="14"/>
        <v>0</v>
      </c>
      <c r="AN119" s="110">
        <f t="shared" si="14"/>
        <v>0</v>
      </c>
      <c r="AO119" s="110">
        <f t="shared" si="14"/>
        <v>0</v>
      </c>
      <c r="AP119" s="111">
        <f t="shared" si="14"/>
        <v>0</v>
      </c>
    </row>
    <row r="120" spans="2:42" x14ac:dyDescent="0.25">
      <c r="B120" s="78">
        <f t="shared" ref="B120:B127" si="15">B119+1</f>
        <v>2008</v>
      </c>
      <c r="C120" s="107">
        <f t="shared" si="14"/>
        <v>0.10416666666666667</v>
      </c>
      <c r="D120" s="108">
        <f t="shared" si="14"/>
        <v>0.19791666666666666</v>
      </c>
      <c r="E120" s="108">
        <f t="shared" si="14"/>
        <v>0.25</v>
      </c>
      <c r="F120" s="108">
        <f t="shared" si="14"/>
        <v>0.30208333333333331</v>
      </c>
      <c r="G120" s="108">
        <f t="shared" si="14"/>
        <v>0.33333333333333331</v>
      </c>
      <c r="H120" s="108">
        <f t="shared" si="14"/>
        <v>0.38541666666666669</v>
      </c>
      <c r="I120" s="108">
        <f t="shared" si="14"/>
        <v>0.41666666666666669</v>
      </c>
      <c r="J120" s="108">
        <f t="shared" si="14"/>
        <v>0.45833333333333331</v>
      </c>
      <c r="K120" s="108">
        <f t="shared" si="14"/>
        <v>0.47916666666666669</v>
      </c>
      <c r="L120" s="108">
        <f t="shared" si="14"/>
        <v>0.51041666666666663</v>
      </c>
      <c r="M120" s="108">
        <f t="shared" si="14"/>
        <v>0.52083333333333337</v>
      </c>
      <c r="N120" s="108">
        <f t="shared" si="14"/>
        <v>0.53125</v>
      </c>
      <c r="O120" s="108">
        <f t="shared" si="14"/>
        <v>0.53125</v>
      </c>
      <c r="P120" s="108">
        <f t="shared" si="14"/>
        <v>0.54166666666666663</v>
      </c>
      <c r="Q120" s="108">
        <f t="shared" si="14"/>
        <v>0.54166666666666663</v>
      </c>
      <c r="R120" s="108">
        <f t="shared" si="14"/>
        <v>0.55208333333333337</v>
      </c>
      <c r="S120" s="108">
        <f t="shared" si="14"/>
        <v>0.55208333333333337</v>
      </c>
      <c r="T120" s="108">
        <f t="shared" si="14"/>
        <v>0.55208333333333337</v>
      </c>
      <c r="U120" s="108">
        <f t="shared" si="14"/>
        <v>0.57291666666666663</v>
      </c>
      <c r="V120" s="108">
        <f t="shared" si="14"/>
        <v>0.61458333333333337</v>
      </c>
      <c r="W120" s="108">
        <f t="shared" si="14"/>
        <v>0.63541666666666663</v>
      </c>
      <c r="X120" s="108">
        <f t="shared" si="14"/>
        <v>0.66666666666666663</v>
      </c>
      <c r="Y120" s="108">
        <f t="shared" si="14"/>
        <v>0.73958333333333337</v>
      </c>
      <c r="Z120" s="108">
        <f t="shared" si="14"/>
        <v>0.78125</v>
      </c>
      <c r="AA120" s="108">
        <f t="shared" si="14"/>
        <v>0.80208333333333337</v>
      </c>
      <c r="AB120" s="108">
        <f t="shared" si="14"/>
        <v>0.80208333333333337</v>
      </c>
      <c r="AC120" s="108">
        <f t="shared" si="14"/>
        <v>0.82291666666666663</v>
      </c>
      <c r="AD120" s="108">
        <f t="shared" si="14"/>
        <v>0.85416666666666663</v>
      </c>
      <c r="AE120" s="108">
        <f t="shared" si="14"/>
        <v>0.86458333333333337</v>
      </c>
      <c r="AF120" s="108">
        <f t="shared" si="14"/>
        <v>0.875</v>
      </c>
      <c r="AG120" s="108">
        <f t="shared" si="14"/>
        <v>0.875</v>
      </c>
      <c r="AH120" s="108">
        <f t="shared" si="14"/>
        <v>0.88541666666666663</v>
      </c>
      <c r="AI120" s="110">
        <f t="shared" si="14"/>
        <v>0</v>
      </c>
      <c r="AJ120" s="110">
        <f t="shared" si="14"/>
        <v>0</v>
      </c>
      <c r="AK120" s="110">
        <f t="shared" si="14"/>
        <v>0</v>
      </c>
      <c r="AL120" s="110">
        <f t="shared" si="14"/>
        <v>0</v>
      </c>
      <c r="AM120" s="110">
        <f t="shared" si="14"/>
        <v>0</v>
      </c>
      <c r="AN120" s="110">
        <f t="shared" si="14"/>
        <v>0</v>
      </c>
      <c r="AO120" s="110">
        <f t="shared" si="14"/>
        <v>0</v>
      </c>
      <c r="AP120" s="111">
        <f t="shared" si="14"/>
        <v>0</v>
      </c>
    </row>
    <row r="121" spans="2:42" x14ac:dyDescent="0.25">
      <c r="B121" s="78">
        <f t="shared" si="15"/>
        <v>2009</v>
      </c>
      <c r="C121" s="107">
        <f t="shared" si="14"/>
        <v>4.6875E-2</v>
      </c>
      <c r="D121" s="108">
        <f t="shared" si="14"/>
        <v>5.3124999999999999E-2</v>
      </c>
      <c r="E121" s="108">
        <f t="shared" si="14"/>
        <v>5.9374999999999997E-2</v>
      </c>
      <c r="F121" s="108">
        <f t="shared" si="14"/>
        <v>7.4999999999999997E-2</v>
      </c>
      <c r="G121" s="108">
        <f t="shared" si="14"/>
        <v>8.7499999999999994E-2</v>
      </c>
      <c r="H121" s="108">
        <f t="shared" si="14"/>
        <v>9.6875000000000003E-2</v>
      </c>
      <c r="I121" s="108">
        <f t="shared" si="14"/>
        <v>0.10312499999999999</v>
      </c>
      <c r="J121" s="108">
        <f t="shared" si="14"/>
        <v>0.10625</v>
      </c>
      <c r="K121" s="108">
        <f t="shared" si="14"/>
        <v>0.109375</v>
      </c>
      <c r="L121" s="108">
        <f t="shared" si="14"/>
        <v>0.1125</v>
      </c>
      <c r="M121" s="108">
        <f t="shared" si="14"/>
        <v>0.121875</v>
      </c>
      <c r="N121" s="108">
        <f t="shared" si="14"/>
        <v>0.12812499999999999</v>
      </c>
      <c r="O121" s="108">
        <f t="shared" si="14"/>
        <v>0.15</v>
      </c>
      <c r="P121" s="108">
        <f t="shared" si="14"/>
        <v>0.17812500000000001</v>
      </c>
      <c r="Q121" s="108">
        <f t="shared" si="14"/>
        <v>0.21249999999999999</v>
      </c>
      <c r="R121" s="108">
        <f t="shared" si="14"/>
        <v>0.234375</v>
      </c>
      <c r="S121" s="108">
        <f t="shared" si="14"/>
        <v>0.27500000000000002</v>
      </c>
      <c r="T121" s="108">
        <f t="shared" si="14"/>
        <v>0.328125</v>
      </c>
      <c r="U121" s="108">
        <f t="shared" si="14"/>
        <v>0.41249999999999998</v>
      </c>
      <c r="V121" s="108">
        <f t="shared" si="14"/>
        <v>0.47187499999999999</v>
      </c>
      <c r="W121" s="108">
        <f t="shared" si="14"/>
        <v>0.52187499999999998</v>
      </c>
      <c r="X121" s="108">
        <f t="shared" si="14"/>
        <v>0.5625</v>
      </c>
      <c r="Y121" s="108">
        <f t="shared" si="14"/>
        <v>0.61250000000000004</v>
      </c>
      <c r="Z121" s="108">
        <f t="shared" si="14"/>
        <v>0.66249999999999998</v>
      </c>
      <c r="AA121" s="108">
        <f t="shared" si="14"/>
        <v>0.703125</v>
      </c>
      <c r="AB121" s="108">
        <f t="shared" si="14"/>
        <v>0.73750000000000004</v>
      </c>
      <c r="AC121" s="108">
        <f t="shared" si="14"/>
        <v>0.77500000000000002</v>
      </c>
      <c r="AD121" s="108">
        <f t="shared" si="14"/>
        <v>0.77812499999999996</v>
      </c>
      <c r="AE121" s="110">
        <f t="shared" si="14"/>
        <v>0</v>
      </c>
      <c r="AF121" s="110">
        <f t="shared" si="14"/>
        <v>0</v>
      </c>
      <c r="AG121" s="110">
        <f t="shared" si="14"/>
        <v>0</v>
      </c>
      <c r="AH121" s="110">
        <f t="shared" si="14"/>
        <v>0</v>
      </c>
      <c r="AI121" s="110">
        <f t="shared" si="14"/>
        <v>0</v>
      </c>
      <c r="AJ121" s="110">
        <f t="shared" si="14"/>
        <v>0</v>
      </c>
      <c r="AK121" s="110">
        <f t="shared" si="14"/>
        <v>0</v>
      </c>
      <c r="AL121" s="110">
        <f t="shared" si="14"/>
        <v>0</v>
      </c>
      <c r="AM121" s="110">
        <f t="shared" si="14"/>
        <v>0</v>
      </c>
      <c r="AN121" s="110">
        <f t="shared" si="14"/>
        <v>0</v>
      </c>
      <c r="AO121" s="110">
        <f t="shared" si="14"/>
        <v>0</v>
      </c>
      <c r="AP121" s="111">
        <f t="shared" si="14"/>
        <v>0</v>
      </c>
    </row>
    <row r="122" spans="2:42" x14ac:dyDescent="0.25">
      <c r="B122" s="78">
        <f t="shared" si="15"/>
        <v>2010</v>
      </c>
      <c r="C122" s="107">
        <f t="shared" si="14"/>
        <v>2.6923076923076925E-2</v>
      </c>
      <c r="D122" s="108">
        <f t="shared" si="14"/>
        <v>0.05</v>
      </c>
      <c r="E122" s="108">
        <f t="shared" si="14"/>
        <v>8.0769230769230774E-2</v>
      </c>
      <c r="F122" s="108">
        <f t="shared" si="14"/>
        <v>9.6153846153846159E-2</v>
      </c>
      <c r="G122" s="108">
        <f t="shared" si="14"/>
        <v>9.6153846153846159E-2</v>
      </c>
      <c r="H122" s="108">
        <f t="shared" si="14"/>
        <v>0.1076923076923077</v>
      </c>
      <c r="I122" s="108">
        <f t="shared" si="14"/>
        <v>0.11538461538461539</v>
      </c>
      <c r="J122" s="108">
        <f t="shared" si="14"/>
        <v>0.13076923076923078</v>
      </c>
      <c r="K122" s="108">
        <f t="shared" si="14"/>
        <v>0.13461538461538461</v>
      </c>
      <c r="L122" s="108">
        <f t="shared" si="14"/>
        <v>0.18076923076923077</v>
      </c>
      <c r="M122" s="108">
        <f t="shared" si="14"/>
        <v>0.19615384615384615</v>
      </c>
      <c r="N122" s="108">
        <f t="shared" si="14"/>
        <v>0.23846153846153847</v>
      </c>
      <c r="O122" s="108">
        <f t="shared" si="14"/>
        <v>0.27307692307692305</v>
      </c>
      <c r="P122" s="108">
        <f t="shared" si="14"/>
        <v>0.32692307692307693</v>
      </c>
      <c r="Q122" s="108">
        <f t="shared" si="14"/>
        <v>0.4</v>
      </c>
      <c r="R122" s="108">
        <f t="shared" si="14"/>
        <v>0.45384615384615384</v>
      </c>
      <c r="S122" s="108">
        <f t="shared" si="14"/>
        <v>0.5</v>
      </c>
      <c r="T122" s="108">
        <f t="shared" si="14"/>
        <v>0.55769230769230771</v>
      </c>
      <c r="U122" s="108">
        <f t="shared" si="14"/>
        <v>0.60769230769230764</v>
      </c>
      <c r="V122" s="108">
        <f t="shared" si="14"/>
        <v>0.63461538461538458</v>
      </c>
      <c r="W122" s="108">
        <f t="shared" si="14"/>
        <v>0.7038461538461539</v>
      </c>
      <c r="X122" s="108">
        <f t="shared" si="14"/>
        <v>0.74230769230769234</v>
      </c>
      <c r="Y122" s="108">
        <f t="shared" si="14"/>
        <v>0.76923076923076927</v>
      </c>
      <c r="Z122" s="108">
        <f t="shared" si="14"/>
        <v>0.77692307692307694</v>
      </c>
      <c r="AA122" s="110">
        <f t="shared" si="14"/>
        <v>0</v>
      </c>
      <c r="AB122" s="110">
        <f t="shared" si="14"/>
        <v>0</v>
      </c>
      <c r="AC122" s="110">
        <f t="shared" si="14"/>
        <v>0</v>
      </c>
      <c r="AD122" s="110">
        <f t="shared" si="14"/>
        <v>0</v>
      </c>
      <c r="AE122" s="110">
        <f t="shared" si="14"/>
        <v>0</v>
      </c>
      <c r="AF122" s="110">
        <f t="shared" si="14"/>
        <v>0</v>
      </c>
      <c r="AG122" s="110">
        <f t="shared" si="14"/>
        <v>0</v>
      </c>
      <c r="AH122" s="110">
        <f t="shared" si="14"/>
        <v>0</v>
      </c>
      <c r="AI122" s="110">
        <f t="shared" si="14"/>
        <v>0</v>
      </c>
      <c r="AJ122" s="110">
        <f t="shared" si="14"/>
        <v>0</v>
      </c>
      <c r="AK122" s="110">
        <f t="shared" si="14"/>
        <v>0</v>
      </c>
      <c r="AL122" s="110">
        <f t="shared" si="14"/>
        <v>0</v>
      </c>
      <c r="AM122" s="110">
        <f t="shared" si="14"/>
        <v>0</v>
      </c>
      <c r="AN122" s="110">
        <f t="shared" si="14"/>
        <v>0</v>
      </c>
      <c r="AO122" s="110">
        <f t="shared" si="14"/>
        <v>0</v>
      </c>
      <c r="AP122" s="111">
        <f t="shared" si="14"/>
        <v>0</v>
      </c>
    </row>
    <row r="123" spans="2:42" x14ac:dyDescent="0.25">
      <c r="B123" s="78">
        <f t="shared" si="15"/>
        <v>2011</v>
      </c>
      <c r="C123" s="107">
        <f t="shared" si="14"/>
        <v>1.0238907849829351E-2</v>
      </c>
      <c r="D123" s="108">
        <f t="shared" si="14"/>
        <v>2.3890784982935155E-2</v>
      </c>
      <c r="E123" s="108">
        <f t="shared" si="14"/>
        <v>3.7542662116040959E-2</v>
      </c>
      <c r="F123" s="108">
        <f t="shared" si="14"/>
        <v>6.4846416382252553E-2</v>
      </c>
      <c r="G123" s="108">
        <f t="shared" si="14"/>
        <v>9.8976109215017066E-2</v>
      </c>
      <c r="H123" s="108">
        <f t="shared" si="14"/>
        <v>0.14675767918088736</v>
      </c>
      <c r="I123" s="108">
        <f t="shared" si="14"/>
        <v>0.19112627986348124</v>
      </c>
      <c r="J123" s="108">
        <f t="shared" si="14"/>
        <v>0.25938566552901021</v>
      </c>
      <c r="K123" s="108">
        <f t="shared" si="14"/>
        <v>0.34470989761092152</v>
      </c>
      <c r="L123" s="108">
        <f t="shared" si="14"/>
        <v>0.42320819112627989</v>
      </c>
      <c r="M123" s="108">
        <f t="shared" si="14"/>
        <v>0.47098976109215018</v>
      </c>
      <c r="N123" s="108">
        <f t="shared" si="14"/>
        <v>0.56313993174061439</v>
      </c>
      <c r="O123" s="108">
        <f t="shared" si="14"/>
        <v>0.58361774744027306</v>
      </c>
      <c r="P123" s="108">
        <f t="shared" si="14"/>
        <v>0.61433447098976113</v>
      </c>
      <c r="Q123" s="108">
        <f t="shared" si="14"/>
        <v>0.65187713310580209</v>
      </c>
      <c r="R123" s="108">
        <f t="shared" si="14"/>
        <v>0.67576791808873715</v>
      </c>
      <c r="S123" s="108">
        <f t="shared" si="14"/>
        <v>0.726962457337884</v>
      </c>
      <c r="T123" s="108">
        <f t="shared" si="14"/>
        <v>0.75426621160409557</v>
      </c>
      <c r="U123" s="108">
        <f t="shared" si="14"/>
        <v>0.77815699658703075</v>
      </c>
      <c r="V123" s="108">
        <f t="shared" si="14"/>
        <v>0.79522184300341292</v>
      </c>
      <c r="W123" s="110">
        <f t="shared" si="14"/>
        <v>0</v>
      </c>
      <c r="X123" s="110">
        <f t="shared" si="14"/>
        <v>0</v>
      </c>
      <c r="Y123" s="110">
        <f t="shared" si="14"/>
        <v>0</v>
      </c>
      <c r="Z123" s="110">
        <f t="shared" si="14"/>
        <v>0</v>
      </c>
      <c r="AA123" s="110">
        <f t="shared" si="14"/>
        <v>0</v>
      </c>
      <c r="AB123" s="110">
        <f t="shared" si="14"/>
        <v>0</v>
      </c>
      <c r="AC123" s="110">
        <f t="shared" si="14"/>
        <v>0</v>
      </c>
      <c r="AD123" s="110">
        <f t="shared" si="14"/>
        <v>0</v>
      </c>
      <c r="AE123" s="110">
        <f t="shared" si="14"/>
        <v>0</v>
      </c>
      <c r="AF123" s="110">
        <f t="shared" si="14"/>
        <v>0</v>
      </c>
      <c r="AG123" s="110">
        <f t="shared" si="14"/>
        <v>0</v>
      </c>
      <c r="AH123" s="110">
        <f t="shared" si="14"/>
        <v>0</v>
      </c>
      <c r="AI123" s="110">
        <f t="shared" si="14"/>
        <v>0</v>
      </c>
      <c r="AJ123" s="110">
        <f t="shared" si="14"/>
        <v>0</v>
      </c>
      <c r="AK123" s="110">
        <f t="shared" si="14"/>
        <v>0</v>
      </c>
      <c r="AL123" s="110">
        <f t="shared" si="14"/>
        <v>0</v>
      </c>
      <c r="AM123" s="110">
        <f t="shared" si="14"/>
        <v>0</v>
      </c>
      <c r="AN123" s="110">
        <f t="shared" si="14"/>
        <v>0</v>
      </c>
      <c r="AO123" s="110">
        <f t="shared" si="14"/>
        <v>0</v>
      </c>
      <c r="AP123" s="111">
        <f t="shared" si="14"/>
        <v>0</v>
      </c>
    </row>
    <row r="124" spans="2:42" x14ac:dyDescent="0.25">
      <c r="B124" s="78">
        <f t="shared" si="15"/>
        <v>2012</v>
      </c>
      <c r="C124" s="107">
        <f t="shared" si="14"/>
        <v>2.1994134897360705E-2</v>
      </c>
      <c r="D124" s="108">
        <f t="shared" si="14"/>
        <v>4.398826979472141E-2</v>
      </c>
      <c r="E124" s="108">
        <f t="shared" si="14"/>
        <v>8.9442815249266866E-2</v>
      </c>
      <c r="F124" s="108">
        <f t="shared" si="14"/>
        <v>0.14516129032258066</v>
      </c>
      <c r="G124" s="108">
        <f t="shared" si="14"/>
        <v>0.21700879765395895</v>
      </c>
      <c r="H124" s="108">
        <f t="shared" si="14"/>
        <v>0.28152492668621704</v>
      </c>
      <c r="I124" s="108">
        <f t="shared" si="14"/>
        <v>0.33870967741935482</v>
      </c>
      <c r="J124" s="108">
        <f t="shared" si="14"/>
        <v>0.41202346041055721</v>
      </c>
      <c r="K124" s="108">
        <f t="shared" si="14"/>
        <v>0.46774193548387094</v>
      </c>
      <c r="L124" s="108">
        <f t="shared" si="14"/>
        <v>0.52639296187683282</v>
      </c>
      <c r="M124" s="108">
        <f t="shared" si="14"/>
        <v>0.5703812316715543</v>
      </c>
      <c r="N124" s="108">
        <f t="shared" si="14"/>
        <v>0.6217008797653959</v>
      </c>
      <c r="O124" s="108">
        <f t="shared" si="14"/>
        <v>0.66862170087976536</v>
      </c>
      <c r="P124" s="108">
        <f t="shared" si="14"/>
        <v>0.6920821114369502</v>
      </c>
      <c r="Q124" s="108">
        <f t="shared" si="14"/>
        <v>0.69941348973607043</v>
      </c>
      <c r="R124" s="108">
        <f t="shared" si="14"/>
        <v>0.70234604105571852</v>
      </c>
      <c r="S124" s="110">
        <f t="shared" si="14"/>
        <v>0</v>
      </c>
      <c r="T124" s="110">
        <f t="shared" si="14"/>
        <v>0</v>
      </c>
      <c r="U124" s="110">
        <f t="shared" si="14"/>
        <v>0</v>
      </c>
      <c r="V124" s="110">
        <f t="shared" si="14"/>
        <v>0</v>
      </c>
      <c r="W124" s="110">
        <f t="shared" si="14"/>
        <v>0</v>
      </c>
      <c r="X124" s="110">
        <f t="shared" si="14"/>
        <v>0</v>
      </c>
      <c r="Y124" s="110">
        <f t="shared" si="14"/>
        <v>0</v>
      </c>
      <c r="Z124" s="110">
        <f t="shared" si="14"/>
        <v>0</v>
      </c>
      <c r="AA124" s="110">
        <f t="shared" si="14"/>
        <v>0</v>
      </c>
      <c r="AB124" s="110">
        <f t="shared" si="14"/>
        <v>0</v>
      </c>
      <c r="AC124" s="110">
        <f t="shared" si="14"/>
        <v>0</v>
      </c>
      <c r="AD124" s="110">
        <f t="shared" si="14"/>
        <v>0</v>
      </c>
      <c r="AE124" s="110">
        <f t="shared" si="14"/>
        <v>0</v>
      </c>
      <c r="AF124" s="110">
        <f t="shared" si="14"/>
        <v>0</v>
      </c>
      <c r="AG124" s="110">
        <f t="shared" si="14"/>
        <v>0</v>
      </c>
      <c r="AH124" s="110">
        <f t="shared" si="14"/>
        <v>0</v>
      </c>
      <c r="AI124" s="110">
        <f t="shared" si="14"/>
        <v>0</v>
      </c>
      <c r="AJ124" s="110">
        <f t="shared" si="14"/>
        <v>0</v>
      </c>
      <c r="AK124" s="110">
        <f t="shared" si="14"/>
        <v>0</v>
      </c>
      <c r="AL124" s="110">
        <f t="shared" si="14"/>
        <v>0</v>
      </c>
      <c r="AM124" s="110">
        <f t="shared" si="14"/>
        <v>0</v>
      </c>
      <c r="AN124" s="110">
        <f t="shared" si="14"/>
        <v>0</v>
      </c>
      <c r="AO124" s="110">
        <f t="shared" si="14"/>
        <v>0</v>
      </c>
      <c r="AP124" s="111">
        <f t="shared" si="14"/>
        <v>0</v>
      </c>
    </row>
    <row r="125" spans="2:42" x14ac:dyDescent="0.25">
      <c r="B125" s="78">
        <f t="shared" si="15"/>
        <v>2013</v>
      </c>
      <c r="C125" s="107">
        <f t="shared" si="14"/>
        <v>2.0797227036395149E-2</v>
      </c>
      <c r="D125" s="108">
        <f t="shared" si="14"/>
        <v>4.852686308492201E-2</v>
      </c>
      <c r="E125" s="108">
        <f t="shared" si="14"/>
        <v>0.10051993067590988</v>
      </c>
      <c r="F125" s="108">
        <f t="shared" si="14"/>
        <v>0.14558058925476602</v>
      </c>
      <c r="G125" s="108">
        <f t="shared" si="14"/>
        <v>0.1975736568457539</v>
      </c>
      <c r="H125" s="108">
        <f t="shared" si="14"/>
        <v>0.26516464471403811</v>
      </c>
      <c r="I125" s="108">
        <f t="shared" si="14"/>
        <v>0.3240901213171577</v>
      </c>
      <c r="J125" s="108">
        <f t="shared" si="14"/>
        <v>0.40207972270363951</v>
      </c>
      <c r="K125" s="108">
        <f t="shared" si="14"/>
        <v>0.45927209705372618</v>
      </c>
      <c r="L125" s="108">
        <f t="shared" si="14"/>
        <v>0.50086655112651646</v>
      </c>
      <c r="M125" s="108">
        <f t="shared" si="14"/>
        <v>0.53032928942807622</v>
      </c>
      <c r="N125" s="108">
        <f t="shared" si="14"/>
        <v>0.55459272097053725</v>
      </c>
      <c r="O125" s="110">
        <f t="shared" si="14"/>
        <v>0</v>
      </c>
      <c r="P125" s="110">
        <f t="shared" si="14"/>
        <v>0</v>
      </c>
      <c r="Q125" s="110">
        <f t="shared" si="14"/>
        <v>0</v>
      </c>
      <c r="R125" s="110">
        <f t="shared" ref="R125:AP125" si="16">(R69+R83)/($AS13)</f>
        <v>0</v>
      </c>
      <c r="S125" s="110">
        <f t="shared" si="16"/>
        <v>0</v>
      </c>
      <c r="T125" s="110">
        <f t="shared" si="16"/>
        <v>0</v>
      </c>
      <c r="U125" s="110">
        <f t="shared" si="16"/>
        <v>0</v>
      </c>
      <c r="V125" s="110">
        <f t="shared" si="16"/>
        <v>0</v>
      </c>
      <c r="W125" s="110">
        <f t="shared" si="16"/>
        <v>0</v>
      </c>
      <c r="X125" s="110">
        <f t="shared" si="16"/>
        <v>0</v>
      </c>
      <c r="Y125" s="110">
        <f t="shared" si="16"/>
        <v>0</v>
      </c>
      <c r="Z125" s="110">
        <f t="shared" si="16"/>
        <v>0</v>
      </c>
      <c r="AA125" s="110">
        <f t="shared" si="16"/>
        <v>0</v>
      </c>
      <c r="AB125" s="110">
        <f t="shared" si="16"/>
        <v>0</v>
      </c>
      <c r="AC125" s="110">
        <f t="shared" si="16"/>
        <v>0</v>
      </c>
      <c r="AD125" s="110">
        <f t="shared" si="16"/>
        <v>0</v>
      </c>
      <c r="AE125" s="110">
        <f t="shared" si="16"/>
        <v>0</v>
      </c>
      <c r="AF125" s="110">
        <f t="shared" si="16"/>
        <v>0</v>
      </c>
      <c r="AG125" s="110">
        <f t="shared" si="16"/>
        <v>0</v>
      </c>
      <c r="AH125" s="110">
        <f t="shared" si="16"/>
        <v>0</v>
      </c>
      <c r="AI125" s="110">
        <f t="shared" si="16"/>
        <v>0</v>
      </c>
      <c r="AJ125" s="110">
        <f t="shared" si="16"/>
        <v>0</v>
      </c>
      <c r="AK125" s="110">
        <f t="shared" si="16"/>
        <v>0</v>
      </c>
      <c r="AL125" s="110">
        <f t="shared" si="16"/>
        <v>0</v>
      </c>
      <c r="AM125" s="110">
        <f t="shared" si="16"/>
        <v>0</v>
      </c>
      <c r="AN125" s="110">
        <f t="shared" si="16"/>
        <v>0</v>
      </c>
      <c r="AO125" s="110">
        <f t="shared" si="16"/>
        <v>0</v>
      </c>
      <c r="AP125" s="111">
        <f t="shared" si="16"/>
        <v>0</v>
      </c>
    </row>
    <row r="126" spans="2:42" x14ac:dyDescent="0.25">
      <c r="B126" s="78">
        <f t="shared" si="15"/>
        <v>2014</v>
      </c>
      <c r="C126" s="107">
        <f t="shared" ref="C126:AP127" si="17">(C70+C84)/($AS14)</f>
        <v>1.6949152542372881E-2</v>
      </c>
      <c r="D126" s="108">
        <f t="shared" si="17"/>
        <v>3.2203389830508473E-2</v>
      </c>
      <c r="E126" s="108">
        <f t="shared" si="17"/>
        <v>6.1016949152542375E-2</v>
      </c>
      <c r="F126" s="108">
        <f t="shared" si="17"/>
        <v>9.4915254237288138E-2</v>
      </c>
      <c r="G126" s="108">
        <f t="shared" si="17"/>
        <v>0.13389830508474576</v>
      </c>
      <c r="H126" s="108">
        <f t="shared" si="17"/>
        <v>0.17457627118644067</v>
      </c>
      <c r="I126" s="108">
        <f t="shared" si="17"/>
        <v>0.20847457627118643</v>
      </c>
      <c r="J126" s="108">
        <f t="shared" si="17"/>
        <v>0.22711864406779661</v>
      </c>
      <c r="K126" s="110">
        <f t="shared" si="17"/>
        <v>0</v>
      </c>
      <c r="L126" s="110">
        <f t="shared" si="17"/>
        <v>0</v>
      </c>
      <c r="M126" s="110">
        <f t="shared" si="17"/>
        <v>0</v>
      </c>
      <c r="N126" s="110">
        <f t="shared" si="17"/>
        <v>0</v>
      </c>
      <c r="O126" s="110">
        <f t="shared" si="17"/>
        <v>0</v>
      </c>
      <c r="P126" s="110">
        <f t="shared" si="17"/>
        <v>0</v>
      </c>
      <c r="Q126" s="110">
        <f t="shared" si="17"/>
        <v>0</v>
      </c>
      <c r="R126" s="110">
        <f t="shared" si="17"/>
        <v>0</v>
      </c>
      <c r="S126" s="110">
        <f t="shared" si="17"/>
        <v>0</v>
      </c>
      <c r="T126" s="110">
        <f t="shared" si="17"/>
        <v>0</v>
      </c>
      <c r="U126" s="110">
        <f t="shared" si="17"/>
        <v>0</v>
      </c>
      <c r="V126" s="110">
        <f t="shared" si="17"/>
        <v>0</v>
      </c>
      <c r="W126" s="110">
        <f t="shared" si="17"/>
        <v>0</v>
      </c>
      <c r="X126" s="110">
        <f t="shared" si="17"/>
        <v>0</v>
      </c>
      <c r="Y126" s="110">
        <f t="shared" si="17"/>
        <v>0</v>
      </c>
      <c r="Z126" s="110">
        <f t="shared" si="17"/>
        <v>0</v>
      </c>
      <c r="AA126" s="110">
        <f t="shared" si="17"/>
        <v>0</v>
      </c>
      <c r="AB126" s="110">
        <f t="shared" si="17"/>
        <v>0</v>
      </c>
      <c r="AC126" s="110">
        <f t="shared" si="17"/>
        <v>0</v>
      </c>
      <c r="AD126" s="110">
        <f t="shared" si="17"/>
        <v>0</v>
      </c>
      <c r="AE126" s="110">
        <f t="shared" si="17"/>
        <v>0</v>
      </c>
      <c r="AF126" s="110">
        <f t="shared" si="17"/>
        <v>0</v>
      </c>
      <c r="AG126" s="110">
        <f t="shared" si="17"/>
        <v>0</v>
      </c>
      <c r="AH126" s="110">
        <f t="shared" si="17"/>
        <v>0</v>
      </c>
      <c r="AI126" s="110">
        <f t="shared" si="17"/>
        <v>0</v>
      </c>
      <c r="AJ126" s="110">
        <f t="shared" si="17"/>
        <v>0</v>
      </c>
      <c r="AK126" s="110">
        <f t="shared" si="17"/>
        <v>0</v>
      </c>
      <c r="AL126" s="110">
        <f t="shared" si="17"/>
        <v>0</v>
      </c>
      <c r="AM126" s="110">
        <f t="shared" si="17"/>
        <v>0</v>
      </c>
      <c r="AN126" s="110">
        <f t="shared" si="17"/>
        <v>0</v>
      </c>
      <c r="AO126" s="110">
        <f t="shared" si="17"/>
        <v>0</v>
      </c>
      <c r="AP126" s="111">
        <f t="shared" si="17"/>
        <v>0</v>
      </c>
    </row>
    <row r="127" spans="2:42" x14ac:dyDescent="0.25">
      <c r="B127" s="79">
        <f t="shared" si="15"/>
        <v>2015</v>
      </c>
      <c r="C127" s="112">
        <f t="shared" si="17"/>
        <v>1.8547140649149921E-2</v>
      </c>
      <c r="D127" s="113">
        <f t="shared" si="17"/>
        <v>3.4003091190108192E-2</v>
      </c>
      <c r="E127" s="113">
        <f t="shared" si="17"/>
        <v>5.1004636785162288E-2</v>
      </c>
      <c r="F127" s="113">
        <f t="shared" si="17"/>
        <v>6.4914992272024727E-2</v>
      </c>
      <c r="G127" s="114">
        <f t="shared" si="17"/>
        <v>0</v>
      </c>
      <c r="H127" s="114">
        <f t="shared" si="17"/>
        <v>0</v>
      </c>
      <c r="I127" s="114">
        <f t="shared" si="17"/>
        <v>0</v>
      </c>
      <c r="J127" s="114">
        <f t="shared" si="17"/>
        <v>0</v>
      </c>
      <c r="K127" s="114">
        <f t="shared" si="17"/>
        <v>0</v>
      </c>
      <c r="L127" s="114">
        <f t="shared" si="17"/>
        <v>0</v>
      </c>
      <c r="M127" s="114">
        <f t="shared" si="17"/>
        <v>0</v>
      </c>
      <c r="N127" s="114">
        <f t="shared" si="17"/>
        <v>0</v>
      </c>
      <c r="O127" s="114">
        <f t="shared" si="17"/>
        <v>0</v>
      </c>
      <c r="P127" s="114">
        <f t="shared" si="17"/>
        <v>0</v>
      </c>
      <c r="Q127" s="114">
        <f t="shared" si="17"/>
        <v>0</v>
      </c>
      <c r="R127" s="114">
        <f t="shared" si="17"/>
        <v>0</v>
      </c>
      <c r="S127" s="114">
        <f t="shared" si="17"/>
        <v>0</v>
      </c>
      <c r="T127" s="114">
        <f t="shared" si="17"/>
        <v>0</v>
      </c>
      <c r="U127" s="114">
        <f t="shared" si="17"/>
        <v>0</v>
      </c>
      <c r="V127" s="114">
        <f t="shared" si="17"/>
        <v>0</v>
      </c>
      <c r="W127" s="114">
        <f t="shared" si="17"/>
        <v>0</v>
      </c>
      <c r="X127" s="114">
        <f t="shared" si="17"/>
        <v>0</v>
      </c>
      <c r="Y127" s="114">
        <f t="shared" si="17"/>
        <v>0</v>
      </c>
      <c r="Z127" s="114">
        <f t="shared" si="17"/>
        <v>0</v>
      </c>
      <c r="AA127" s="114">
        <f t="shared" si="17"/>
        <v>0</v>
      </c>
      <c r="AB127" s="114">
        <f t="shared" si="17"/>
        <v>0</v>
      </c>
      <c r="AC127" s="114">
        <f t="shared" si="17"/>
        <v>0</v>
      </c>
      <c r="AD127" s="114">
        <f t="shared" si="17"/>
        <v>0</v>
      </c>
      <c r="AE127" s="114">
        <f t="shared" si="17"/>
        <v>0</v>
      </c>
      <c r="AF127" s="114">
        <f t="shared" si="17"/>
        <v>0</v>
      </c>
      <c r="AG127" s="114">
        <f t="shared" si="17"/>
        <v>0</v>
      </c>
      <c r="AH127" s="114">
        <f t="shared" si="17"/>
        <v>0</v>
      </c>
      <c r="AI127" s="114">
        <f t="shared" si="17"/>
        <v>0</v>
      </c>
      <c r="AJ127" s="114">
        <f t="shared" si="17"/>
        <v>0</v>
      </c>
      <c r="AK127" s="114">
        <f t="shared" si="17"/>
        <v>0</v>
      </c>
      <c r="AL127" s="114">
        <f t="shared" si="17"/>
        <v>0</v>
      </c>
      <c r="AM127" s="114">
        <f t="shared" si="17"/>
        <v>0</v>
      </c>
      <c r="AN127" s="114">
        <f t="shared" si="17"/>
        <v>0</v>
      </c>
      <c r="AO127" s="114">
        <f t="shared" si="17"/>
        <v>0</v>
      </c>
      <c r="AP127" s="115">
        <f t="shared" si="17"/>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S78"/>
  <sheetViews>
    <sheetView showGridLines="0" showRowColHeaders="0" zoomScale="60" zoomScaleNormal="60" workbookViewId="0"/>
  </sheetViews>
  <sheetFormatPr defaultColWidth="0" defaultRowHeight="12.75" zeroHeight="1" x14ac:dyDescent="0.2"/>
  <cols>
    <col min="1" max="1" width="2" style="49" customWidth="1"/>
    <col min="2" max="2" width="14.140625" style="49" customWidth="1"/>
    <col min="3" max="7" width="17.140625" style="49" customWidth="1"/>
    <col min="8" max="9" width="2" style="49" customWidth="1"/>
    <col min="10" max="10" width="11.7109375" style="49" customWidth="1"/>
    <col min="11" max="15" width="17.140625" style="49" customWidth="1"/>
    <col min="16" max="17" width="2" style="49" customWidth="1"/>
    <col min="18" max="18" width="12.5703125" style="49" customWidth="1"/>
    <col min="19" max="23" width="17.140625" style="49" customWidth="1"/>
    <col min="24" max="25" width="2" style="49" customWidth="1"/>
    <col min="26" max="26" width="12.5703125" style="49" customWidth="1"/>
    <col min="27" max="31" width="17.140625" style="49" customWidth="1"/>
    <col min="32" max="33" width="2" style="49" customWidth="1"/>
    <col min="34" max="34" width="11.85546875" style="49" customWidth="1"/>
    <col min="35" max="39" width="17.140625" style="49" customWidth="1"/>
    <col min="40" max="40" width="9.140625" style="49" customWidth="1"/>
    <col min="41" max="45" width="0" style="49" hidden="1" customWidth="1"/>
    <col min="46" max="16384" width="9.140625" style="49" hidden="1"/>
  </cols>
  <sheetData>
    <row r="1" spans="2:15" ht="13.5" thickBot="1" x14ac:dyDescent="0.25"/>
    <row r="2" spans="2:15" ht="13.5" thickBot="1" x14ac:dyDescent="0.25">
      <c r="B2" s="143" t="s">
        <v>32</v>
      </c>
      <c r="C2" s="143"/>
      <c r="D2" s="220">
        <v>0.78</v>
      </c>
    </row>
    <row r="3" spans="2:15" x14ac:dyDescent="0.2">
      <c r="B3" s="249" t="s">
        <v>40</v>
      </c>
      <c r="C3" s="250"/>
      <c r="D3" s="252"/>
      <c r="E3" s="250"/>
      <c r="F3" s="250"/>
      <c r="G3" s="251"/>
      <c r="J3" s="249" t="s">
        <v>11</v>
      </c>
      <c r="K3" s="250"/>
      <c r="L3" s="250"/>
      <c r="M3" s="250"/>
      <c r="N3" s="250"/>
      <c r="O3" s="251"/>
    </row>
    <row r="4" spans="2:15" ht="38.25" x14ac:dyDescent="0.2">
      <c r="B4" s="121" t="s">
        <v>0</v>
      </c>
      <c r="C4" s="210" t="s">
        <v>31</v>
      </c>
      <c r="D4" s="210" t="s">
        <v>2</v>
      </c>
      <c r="E4" s="210" t="s">
        <v>3</v>
      </c>
      <c r="F4" s="210" t="s">
        <v>7</v>
      </c>
      <c r="G4" s="221" t="s">
        <v>4</v>
      </c>
      <c r="J4" s="121" t="s">
        <v>0</v>
      </c>
      <c r="K4" s="210" t="s">
        <v>31</v>
      </c>
      <c r="L4" s="210" t="s">
        <v>2</v>
      </c>
      <c r="M4" s="210" t="s">
        <v>3</v>
      </c>
      <c r="N4" s="210" t="s">
        <v>7</v>
      </c>
      <c r="O4" s="221" t="s">
        <v>4</v>
      </c>
    </row>
    <row r="5" spans="2:15" x14ac:dyDescent="0.2">
      <c r="B5" s="222">
        <v>1996</v>
      </c>
      <c r="C5" s="18">
        <f>'1) Claims Notified'!X6/$D$2</f>
        <v>43.29170669228305</v>
      </c>
      <c r="D5" s="17">
        <f>'1) Claims Notified'!Y6/$D$2</f>
        <v>1526.0326609029778</v>
      </c>
      <c r="E5" s="17">
        <f>'1) Claims Notified'!Z6/$D$2</f>
        <v>175.8725584373999</v>
      </c>
      <c r="F5" s="17">
        <f>'1) Claims Notified'!AA6/$D$2</f>
        <v>27.057316682676912</v>
      </c>
      <c r="G5" s="19">
        <f>'1) Claims Notified'!AB6/$D$2</f>
        <v>1044.4124239513287</v>
      </c>
      <c r="J5" s="222">
        <f>$B$5</f>
        <v>1996</v>
      </c>
      <c r="K5" s="223">
        <f>'9) Average Age (NY)'!D6</f>
        <v>64</v>
      </c>
      <c r="L5" s="224">
        <f>'9) Average Age (NY)'!E6</f>
        <v>65.074633969761862</v>
      </c>
      <c r="M5" s="224">
        <f>'9) Average Age (NY)'!F6</f>
        <v>65.340751197809709</v>
      </c>
      <c r="N5" s="224">
        <f>'9) Average Age (NY)'!G6</f>
        <v>58.08985474180546</v>
      </c>
      <c r="O5" s="225">
        <f>'9) Average Age (NY)'!I6</f>
        <v>62.562925633048351</v>
      </c>
    </row>
    <row r="6" spans="2:15" x14ac:dyDescent="0.2">
      <c r="B6" s="222">
        <f t="shared" ref="B6:B22" si="0">B5+1</f>
        <v>1997</v>
      </c>
      <c r="C6" s="18">
        <f>'1) Claims Notified'!X7/$D$2</f>
        <v>60.846513299784327</v>
      </c>
      <c r="D6" s="17">
        <f>'1) Claims Notified'!Y7/$D$2</f>
        <v>1512.1485342279734</v>
      </c>
      <c r="E6" s="17">
        <f>'1) Claims Notified'!Z7/$D$2</f>
        <v>155.49664509944884</v>
      </c>
      <c r="F6" s="17">
        <f>'1) Claims Notified'!AA7/$D$2</f>
        <v>22.535745666586788</v>
      </c>
      <c r="G6" s="19">
        <f>'1) Claims Notified'!AB7/$D$2</f>
        <v>1142.5623052959502</v>
      </c>
      <c r="J6" s="222">
        <f t="shared" ref="J6:J22" si="1">J5+1</f>
        <v>1997</v>
      </c>
      <c r="K6" s="223">
        <f>'9) Average Age (NY)'!D7</f>
        <v>62.666666666666664</v>
      </c>
      <c r="L6" s="224">
        <f>'9) Average Age (NY)'!E7</f>
        <v>62.587129219404503</v>
      </c>
      <c r="M6" s="224">
        <f>'9) Average Age (NY)'!F7</f>
        <v>66.708873903190451</v>
      </c>
      <c r="N6" s="224">
        <f>'9) Average Age (NY)'!G7</f>
        <v>57.022758384668037</v>
      </c>
      <c r="O6" s="225">
        <f>'9) Average Age (NY)'!I7</f>
        <v>62.604323884887293</v>
      </c>
    </row>
    <row r="7" spans="2:15" x14ac:dyDescent="0.2">
      <c r="B7" s="222">
        <f t="shared" si="0"/>
        <v>1998</v>
      </c>
      <c r="C7" s="18">
        <f>'1) Claims Notified'!X8/$D$2</f>
        <v>130.22883926109733</v>
      </c>
      <c r="D7" s="17">
        <f>'1) Claims Notified'!Y8/$D$2</f>
        <v>1544.4683393070491</v>
      </c>
      <c r="E7" s="17">
        <f>'1) Claims Notified'!Z8/$D$2</f>
        <v>114.23582391324327</v>
      </c>
      <c r="F7" s="17">
        <f>'1) Claims Notified'!AA8/$D$2</f>
        <v>57.117911956621633</v>
      </c>
      <c r="G7" s="19">
        <f>'1) Claims Notified'!AB8/$D$2</f>
        <v>1341.1285727414761</v>
      </c>
      <c r="J7" s="222">
        <f t="shared" si="1"/>
        <v>1998</v>
      </c>
      <c r="K7" s="223">
        <f>'9) Average Age (NY)'!D8</f>
        <v>66.400000000000006</v>
      </c>
      <c r="L7" s="224">
        <f>'9) Average Age (NY)'!E8</f>
        <v>65.497026989599959</v>
      </c>
      <c r="M7" s="224">
        <f>'9) Average Age (NY)'!F8</f>
        <v>65.674281314168383</v>
      </c>
      <c r="N7" s="224">
        <f>'9) Average Age (NY)'!G8</f>
        <v>60.221990265419421</v>
      </c>
      <c r="O7" s="225">
        <f>'9) Average Age (NY)'!I8</f>
        <v>64.494734858681099</v>
      </c>
    </row>
    <row r="8" spans="2:15" x14ac:dyDescent="0.2">
      <c r="B8" s="222">
        <f t="shared" si="0"/>
        <v>1999</v>
      </c>
      <c r="C8" s="18">
        <f>'1) Claims Notified'!X9/$D$2</f>
        <v>107.31355397240507</v>
      </c>
      <c r="D8" s="17">
        <f>'1) Claims Notified'!Y9/$D$2</f>
        <v>1750.6838608831574</v>
      </c>
      <c r="E8" s="17">
        <f>'1) Claims Notified'!Z9/$D$2</f>
        <v>105.20936663961282</v>
      </c>
      <c r="F8" s="17">
        <f>'1) Claims Notified'!AA9/$D$2</f>
        <v>71.542369314936721</v>
      </c>
      <c r="G8" s="19">
        <f>'1) Claims Notified'!AB9/$D$2</f>
        <v>1554.9944389334773</v>
      </c>
      <c r="J8" s="222">
        <f t="shared" si="1"/>
        <v>1999</v>
      </c>
      <c r="K8" s="223">
        <f>'9) Average Age (NY)'!D9</f>
        <v>67.199064567647738</v>
      </c>
      <c r="L8" s="224">
        <f>'9) Average Age (NY)'!E9</f>
        <v>66.005891305345926</v>
      </c>
      <c r="M8" s="224">
        <f>'9) Average Age (NY)'!F9</f>
        <v>70.069621609804088</v>
      </c>
      <c r="N8" s="224">
        <f>'9) Average Age (NY)'!G9</f>
        <v>61.499945242984253</v>
      </c>
      <c r="O8" s="225">
        <f>'9) Average Age (NY)'!I9</f>
        <v>65.383677697146638</v>
      </c>
    </row>
    <row r="9" spans="2:15" x14ac:dyDescent="0.2">
      <c r="B9" s="222">
        <f t="shared" si="0"/>
        <v>2000</v>
      </c>
      <c r="C9" s="18">
        <f>'1) Claims Notified'!X10/$D$2</f>
        <v>190.28259212822974</v>
      </c>
      <c r="D9" s="17">
        <f>'1) Claims Notified'!Y10/$D$2</f>
        <v>1946.8913636698871</v>
      </c>
      <c r="E9" s="17">
        <f>'1) Claims Notified'!Z10/$D$2</f>
        <v>110.16360596897509</v>
      </c>
      <c r="F9" s="17">
        <f>'1) Claims Notified'!AA10/$D$2</f>
        <v>146.21714974063968</v>
      </c>
      <c r="G9" s="19">
        <f>'1) Claims Notified'!AB10/$D$2</f>
        <v>1784.6504166973964</v>
      </c>
      <c r="J9" s="222">
        <f t="shared" si="1"/>
        <v>2000</v>
      </c>
      <c r="K9" s="223">
        <f>'9) Average Age (NY)'!D10</f>
        <v>61.995863464571613</v>
      </c>
      <c r="L9" s="224">
        <f>'9) Average Age (NY)'!E10</f>
        <v>65.214089191946329</v>
      </c>
      <c r="M9" s="224">
        <f>'9) Average Age (NY)'!F10</f>
        <v>64.10650652072944</v>
      </c>
      <c r="N9" s="224">
        <f>'9) Average Age (NY)'!G10</f>
        <v>61.205568517791242</v>
      </c>
      <c r="O9" s="225">
        <f>'9) Average Age (NY)'!I10</f>
        <v>66.036092651268333</v>
      </c>
    </row>
    <row r="10" spans="2:15" x14ac:dyDescent="0.2">
      <c r="B10" s="222">
        <f t="shared" si="0"/>
        <v>2001</v>
      </c>
      <c r="C10" s="18">
        <f>'1) Claims Notified'!X11/$D$2</f>
        <v>200.86361559634051</v>
      </c>
      <c r="D10" s="17">
        <f>'1) Claims Notified'!Y11/$D$2</f>
        <v>1980.2120594167532</v>
      </c>
      <c r="E10" s="17">
        <f>'1) Claims Notified'!Z11/$D$2</f>
        <v>130.75084411459898</v>
      </c>
      <c r="F10" s="17">
        <f>'1) Claims Notified'!AA11/$D$2</f>
        <v>259.60674845942123</v>
      </c>
      <c r="G10" s="19">
        <f>'1) Claims Notified'!AB11/$D$2</f>
        <v>1788.8231426692964</v>
      </c>
      <c r="J10" s="222">
        <f t="shared" si="1"/>
        <v>2001</v>
      </c>
      <c r="K10" s="223">
        <f>'9) Average Age (NY)'!D11</f>
        <v>69.458329259150617</v>
      </c>
      <c r="L10" s="224">
        <f>'9) Average Age (NY)'!E11</f>
        <v>65.484350273486243</v>
      </c>
      <c r="M10" s="224">
        <f>'9) Average Age (NY)'!F11</f>
        <v>67.823082985971197</v>
      </c>
      <c r="N10" s="224">
        <f>'9) Average Age (NY)'!G11</f>
        <v>60.732009831439953</v>
      </c>
      <c r="O10" s="225">
        <f>'9) Average Age (NY)'!I11</f>
        <v>66.931056775201228</v>
      </c>
    </row>
    <row r="11" spans="2:15" x14ac:dyDescent="0.2">
      <c r="B11" s="222">
        <f t="shared" si="0"/>
        <v>2002</v>
      </c>
      <c r="C11" s="18">
        <f>'1) Claims Notified'!X12/$D$2</f>
        <v>232.73306018151376</v>
      </c>
      <c r="D11" s="17">
        <f>'1) Claims Notified'!Y12/$D$2</f>
        <v>1833.4390695215436</v>
      </c>
      <c r="E11" s="17">
        <f>'1) Claims Notified'!Z12/$D$2</f>
        <v>149.23341263547448</v>
      </c>
      <c r="F11" s="17">
        <f>'1) Claims Notified'!AA12/$D$2</f>
        <v>243.39258965547626</v>
      </c>
      <c r="G11" s="19">
        <f>'1) Claims Notified'!AB12/$D$2</f>
        <v>1677.0993039034274</v>
      </c>
      <c r="J11" s="222">
        <f t="shared" si="1"/>
        <v>2002</v>
      </c>
      <c r="K11" s="223">
        <f>'9) Average Age (NY)'!D12</f>
        <v>70.916970008089109</v>
      </c>
      <c r="L11" s="224">
        <f>'9) Average Age (NY)'!E12</f>
        <v>67.69460864444666</v>
      </c>
      <c r="M11" s="224">
        <f>'9) Average Age (NY)'!F12</f>
        <v>70.943849326091836</v>
      </c>
      <c r="N11" s="224">
        <f>'9) Average Age (NY)'!G12</f>
        <v>63.439228664821769</v>
      </c>
      <c r="O11" s="225">
        <f>'9) Average Age (NY)'!I12</f>
        <v>67.342257509337031</v>
      </c>
    </row>
    <row r="12" spans="2:15" x14ac:dyDescent="0.2">
      <c r="B12" s="222">
        <f t="shared" si="0"/>
        <v>2003</v>
      </c>
      <c r="C12" s="18">
        <f>'1) Claims Notified'!X13/$D$2</f>
        <v>259.44055944055947</v>
      </c>
      <c r="D12" s="17">
        <f>'1) Claims Notified'!Y13/$D$2</f>
        <v>2099.3506493506493</v>
      </c>
      <c r="E12" s="17">
        <f>'1) Claims Notified'!Z13/$D$2</f>
        <v>180.01998001998001</v>
      </c>
      <c r="F12" s="17">
        <f>'1) Claims Notified'!AA13/$D$2</f>
        <v>465.93406593406593</v>
      </c>
      <c r="G12" s="19">
        <f>'1) Claims Notified'!AB13/$D$2</f>
        <v>1887.5624375624377</v>
      </c>
      <c r="J12" s="222">
        <f t="shared" si="1"/>
        <v>2003</v>
      </c>
      <c r="K12" s="223">
        <f>'9) Average Age (NY)'!D13</f>
        <v>64.232627684886424</v>
      </c>
      <c r="L12" s="224">
        <f>'9) Average Age (NY)'!E13</f>
        <v>68.865250159044592</v>
      </c>
      <c r="M12" s="224">
        <f>'9) Average Age (NY)'!F13</f>
        <v>68.704848654219617</v>
      </c>
      <c r="N12" s="224">
        <f>'9) Average Age (NY)'!G13</f>
        <v>65.617629302982579</v>
      </c>
      <c r="O12" s="225">
        <f>'9) Average Age (NY)'!I13</f>
        <v>67.388536816091076</v>
      </c>
    </row>
    <row r="13" spans="2:15" x14ac:dyDescent="0.2">
      <c r="B13" s="222">
        <f t="shared" si="0"/>
        <v>2004</v>
      </c>
      <c r="C13" s="18">
        <f>'1) Claims Notified'!X14/$D$2</f>
        <v>380.43919776593043</v>
      </c>
      <c r="D13" s="17">
        <f>'1) Claims Notified'!Y14/$D$2</f>
        <v>1626.4769883581764</v>
      </c>
      <c r="E13" s="17">
        <f>'1) Claims Notified'!Z14/$D$2</f>
        <v>194.85910129474487</v>
      </c>
      <c r="F13" s="17">
        <f>'1) Claims Notified'!AA14/$D$2</f>
        <v>576.62387117832657</v>
      </c>
      <c r="G13" s="19">
        <f>'1) Claims Notified'!AB14/$D$2</f>
        <v>1907.4982773002573</v>
      </c>
      <c r="J13" s="222">
        <f t="shared" si="1"/>
        <v>2004</v>
      </c>
      <c r="K13" s="223">
        <f>'9) Average Age (NY)'!D14</f>
        <v>67.451857879889943</v>
      </c>
      <c r="L13" s="224">
        <f>'9) Average Age (NY)'!E14</f>
        <v>68.911940905362826</v>
      </c>
      <c r="M13" s="224">
        <f>'9) Average Age (NY)'!F14</f>
        <v>70.903923696390265</v>
      </c>
      <c r="N13" s="224">
        <f>'9) Average Age (NY)'!G14</f>
        <v>65.896660841558614</v>
      </c>
      <c r="O13" s="225">
        <f>'9) Average Age (NY)'!I14</f>
        <v>71.943103578612096</v>
      </c>
    </row>
    <row r="14" spans="2:15" x14ac:dyDescent="0.2">
      <c r="B14" s="222">
        <f t="shared" si="0"/>
        <v>2005</v>
      </c>
      <c r="C14" s="18">
        <f>'1) Claims Notified'!X15/$D$2</f>
        <v>338.11777511401374</v>
      </c>
      <c r="D14" s="17">
        <f>'1) Claims Notified'!Y15/$D$2</f>
        <v>1507.8225106435746</v>
      </c>
      <c r="E14" s="17">
        <f>'1) Claims Notified'!Z15/$D$2</f>
        <v>233.67985229887432</v>
      </c>
      <c r="F14" s="17">
        <f>'1) Claims Notified'!AA15/$D$2</f>
        <v>805.47747971176238</v>
      </c>
      <c r="G14" s="19">
        <f>'1) Claims Notified'!AB15/$D$2</f>
        <v>1973.8767412061338</v>
      </c>
      <c r="J14" s="222">
        <f t="shared" si="1"/>
        <v>2005</v>
      </c>
      <c r="K14" s="223">
        <f>'9) Average Age (NY)'!D15</f>
        <v>68.396655910824279</v>
      </c>
      <c r="L14" s="224">
        <f>'9) Average Age (NY)'!E15</f>
        <v>71.489776610712298</v>
      </c>
      <c r="M14" s="224">
        <f>'9) Average Age (NY)'!F15</f>
        <v>70.467252097906083</v>
      </c>
      <c r="N14" s="224">
        <f>'9) Average Age (NY)'!G15</f>
        <v>68.83415023391214</v>
      </c>
      <c r="O14" s="225">
        <f>'9) Average Age (NY)'!I15</f>
        <v>70.967806653443873</v>
      </c>
    </row>
    <row r="15" spans="2:15" x14ac:dyDescent="0.2">
      <c r="B15" s="222">
        <f t="shared" si="0"/>
        <v>2006</v>
      </c>
      <c r="C15" s="18">
        <f>'1) Claims Notified'!X16/$D$2</f>
        <v>135.46821931101405</v>
      </c>
      <c r="D15" s="17">
        <f>'1) Claims Notified'!Y16/$D$2</f>
        <v>1448.4678834023812</v>
      </c>
      <c r="E15" s="17">
        <f>'1) Claims Notified'!Z16/$D$2</f>
        <v>342.57828537304516</v>
      </c>
      <c r="F15" s="17">
        <f>'1) Claims Notified'!AA16/$D$2</f>
        <v>919.62079647669168</v>
      </c>
      <c r="G15" s="19">
        <f>'1) Claims Notified'!AB16/$D$2</f>
        <v>2523.095584667637</v>
      </c>
      <c r="J15" s="222">
        <f t="shared" si="1"/>
        <v>2006</v>
      </c>
      <c r="K15" s="223">
        <f>'9) Average Age (NY)'!D16</f>
        <v>73.43743098334474</v>
      </c>
      <c r="L15" s="224">
        <f>'9) Average Age (NY)'!E16</f>
        <v>71.572227374195748</v>
      </c>
      <c r="M15" s="224">
        <f>'9) Average Age (NY)'!F16</f>
        <v>71.840399037672597</v>
      </c>
      <c r="N15" s="224">
        <f>'9) Average Age (NY)'!G16</f>
        <v>69.515589959913243</v>
      </c>
      <c r="O15" s="225">
        <f>'9) Average Age (NY)'!I16</f>
        <v>70.598655619312751</v>
      </c>
    </row>
    <row r="16" spans="2:15" x14ac:dyDescent="0.2">
      <c r="B16" s="222">
        <f t="shared" si="0"/>
        <v>2007</v>
      </c>
      <c r="C16" s="18">
        <f>'1) Claims Notified'!X17/$D$2</f>
        <v>58.404558404558408</v>
      </c>
      <c r="D16" s="17">
        <f>'1) Claims Notified'!Y17/$D$2</f>
        <v>1370.5603038936372</v>
      </c>
      <c r="E16" s="17">
        <f>'1) Claims Notified'!Z17/$D$2</f>
        <v>334.85280151946813</v>
      </c>
      <c r="F16" s="17">
        <f>'1) Claims Notified'!AA17/$D$2</f>
        <v>647.6416587527699</v>
      </c>
      <c r="G16" s="19">
        <f>'1) Claims Notified'!AB17/$D$2</f>
        <v>2634.6945235834128</v>
      </c>
      <c r="J16" s="222">
        <f t="shared" si="1"/>
        <v>2007</v>
      </c>
      <c r="K16" s="223">
        <f>'9) Average Age (NY)'!D17</f>
        <v>68.997748878241694</v>
      </c>
      <c r="L16" s="224">
        <f>'9) Average Age (NY)'!E17</f>
        <v>72.236669327050976</v>
      </c>
      <c r="M16" s="224">
        <f>'9) Average Age (NY)'!F17</f>
        <v>72.070228953909492</v>
      </c>
      <c r="N16" s="224">
        <f>'9) Average Age (NY)'!G17</f>
        <v>68.324574429539652</v>
      </c>
      <c r="O16" s="225">
        <f>'9) Average Age (NY)'!I17</f>
        <v>71.667938282159994</v>
      </c>
    </row>
    <row r="17" spans="2:45" x14ac:dyDescent="0.2">
      <c r="B17" s="222">
        <f t="shared" si="0"/>
        <v>2008</v>
      </c>
      <c r="C17" s="18">
        <f>'1) Claims Notified'!X18/$D$2</f>
        <v>54.873943561094393</v>
      </c>
      <c r="D17" s="17">
        <f>'1) Claims Notified'!Y18/$D$2</f>
        <v>1367.929021630139</v>
      </c>
      <c r="E17" s="17">
        <f>'1) Claims Notified'!Z18/$D$2</f>
        <v>374.97194766747839</v>
      </c>
      <c r="F17" s="17">
        <f>'1) Claims Notified'!AA18/$D$2</f>
        <v>725.11996848589024</v>
      </c>
      <c r="G17" s="19">
        <f>'1) Claims Notified'!AB18/$D$2</f>
        <v>3089.9256314759109</v>
      </c>
      <c r="J17" s="222">
        <f t="shared" si="1"/>
        <v>2008</v>
      </c>
      <c r="K17" s="223">
        <f>'9) Average Age (NY)'!D18</f>
        <v>68.537760647309526</v>
      </c>
      <c r="L17" s="224">
        <f>'9) Average Age (NY)'!E18</f>
        <v>74.134178611989867</v>
      </c>
      <c r="M17" s="224">
        <f>'9) Average Age (NY)'!F18</f>
        <v>74.239332241831335</v>
      </c>
      <c r="N17" s="224">
        <f>'9) Average Age (NY)'!G18</f>
        <v>69.886428689740995</v>
      </c>
      <c r="O17" s="225">
        <f>'9) Average Age (NY)'!I18</f>
        <v>71.692420185038628</v>
      </c>
    </row>
    <row r="18" spans="2:45" x14ac:dyDescent="0.2">
      <c r="B18" s="222">
        <f t="shared" si="0"/>
        <v>2009</v>
      </c>
      <c r="C18" s="18">
        <f>'1) Claims Notified'!X19/$D$2</f>
        <v>219.1786533249948</v>
      </c>
      <c r="D18" s="17">
        <f>'1) Claims Notified'!Y19/$D$2</f>
        <v>1312.4626502675283</v>
      </c>
      <c r="E18" s="17">
        <f>'1) Claims Notified'!Z19/$D$2</f>
        <v>382.25800847752066</v>
      </c>
      <c r="F18" s="17">
        <f>'1) Claims Notified'!AA19/$D$2</f>
        <v>769.73455631992215</v>
      </c>
      <c r="G18" s="19">
        <f>'1) Claims Notified'!AB19/$D$2</f>
        <v>3093.2892085331109</v>
      </c>
      <c r="J18" s="222">
        <f t="shared" si="1"/>
        <v>2009</v>
      </c>
      <c r="K18" s="223">
        <f>'9) Average Age (NY)'!D19</f>
        <v>69.359019061218859</v>
      </c>
      <c r="L18" s="224">
        <f>'9) Average Age (NY)'!E19</f>
        <v>74.821551642604078</v>
      </c>
      <c r="M18" s="224">
        <f>'9) Average Age (NY)'!F19</f>
        <v>74.761796481164041</v>
      </c>
      <c r="N18" s="224">
        <f>'9) Average Age (NY)'!G19</f>
        <v>70.828771660668622</v>
      </c>
      <c r="O18" s="225">
        <f>'9) Average Age (NY)'!I19</f>
        <v>72.843307651245055</v>
      </c>
    </row>
    <row r="19" spans="2:45" x14ac:dyDescent="0.2">
      <c r="B19" s="222">
        <f t="shared" si="0"/>
        <v>2010</v>
      </c>
      <c r="C19" s="18">
        <f>'1) Claims Notified'!X20/$D$2</f>
        <v>177.27242765803175</v>
      </c>
      <c r="D19" s="17">
        <f>'1) Claims Notified'!Y20/$D$2</f>
        <v>1470.31837057544</v>
      </c>
      <c r="E19" s="17">
        <f>'1) Claims Notified'!Z20/$D$2</f>
        <v>445.78801661063869</v>
      </c>
      <c r="F19" s="17">
        <f>'1) Claims Notified'!AA20/$D$2</f>
        <v>771.65644980554998</v>
      </c>
      <c r="G19" s="19">
        <f>'1) Claims Notified'!AB20/$D$2</f>
        <v>3219.580119965724</v>
      </c>
      <c r="J19" s="222">
        <f t="shared" si="1"/>
        <v>2010</v>
      </c>
      <c r="K19" s="223">
        <f>'9) Average Age (NY)'!D20</f>
        <v>70.600376350017399</v>
      </c>
      <c r="L19" s="224">
        <f>'9) Average Age (NY)'!E20</f>
        <v>74.584973558868171</v>
      </c>
      <c r="M19" s="224">
        <f>'9) Average Age (NY)'!F20</f>
        <v>74.062053657364274</v>
      </c>
      <c r="N19" s="224">
        <f>'9) Average Age (NY)'!G20</f>
        <v>70.861808692407422</v>
      </c>
      <c r="O19" s="225">
        <f>'9) Average Age (NY)'!I20</f>
        <v>72.978114686302206</v>
      </c>
    </row>
    <row r="20" spans="2:45" x14ac:dyDescent="0.2">
      <c r="B20" s="222">
        <f t="shared" si="0"/>
        <v>2011</v>
      </c>
      <c r="C20" s="18">
        <f>'1) Claims Notified'!X21/$D$2</f>
        <v>223.055140652228</v>
      </c>
      <c r="D20" s="17">
        <f>'1) Claims Notified'!Y21/$D$2</f>
        <v>1484.8728839930295</v>
      </c>
      <c r="E20" s="17">
        <f>'1) Claims Notified'!Z21/$D$2</f>
        <v>525.21704630321142</v>
      </c>
      <c r="F20" s="17">
        <f>'1) Claims Notified'!AA21/$D$2</f>
        <v>823.48845531491156</v>
      </c>
      <c r="G20" s="19">
        <f>'1) Claims Notified'!AB21/$D$2</f>
        <v>3354.9049352750812</v>
      </c>
      <c r="J20" s="222">
        <f t="shared" si="1"/>
        <v>2011</v>
      </c>
      <c r="K20" s="223">
        <f>'9) Average Age (NY)'!D21</f>
        <v>69.112441571775932</v>
      </c>
      <c r="L20" s="224">
        <f>'9) Average Age (NY)'!E21</f>
        <v>75.450185039986209</v>
      </c>
      <c r="M20" s="224">
        <f>'9) Average Age (NY)'!F21</f>
        <v>73.937978951101002</v>
      </c>
      <c r="N20" s="224">
        <f>'9) Average Age (NY)'!G21</f>
        <v>70.665406348715706</v>
      </c>
      <c r="O20" s="225">
        <f>'9) Average Age (NY)'!I21</f>
        <v>73.050007801046632</v>
      </c>
    </row>
    <row r="21" spans="2:45" x14ac:dyDescent="0.2">
      <c r="B21" s="222">
        <f t="shared" si="0"/>
        <v>2012</v>
      </c>
      <c r="C21" s="18">
        <f>'1) Claims Notified'!X22/$D$2</f>
        <v>542.34805318138649</v>
      </c>
      <c r="D21" s="17">
        <f>'1) Claims Notified'!Y22/$D$2</f>
        <v>1484.3209876543208</v>
      </c>
      <c r="E21" s="17">
        <f>'1) Claims Notified'!Z22/$D$2</f>
        <v>585.16500474833811</v>
      </c>
      <c r="F21" s="17">
        <f>'1) Claims Notified'!AA22/$D$2</f>
        <v>966.62511870845208</v>
      </c>
      <c r="G21" s="19">
        <f>'1) Claims Notified'!AB22/$D$2</f>
        <v>3427.9510921177589</v>
      </c>
      <c r="J21" s="222">
        <f t="shared" si="1"/>
        <v>2012</v>
      </c>
      <c r="K21" s="223">
        <f>'9) Average Age (NY)'!D22</f>
        <v>71.746978736669604</v>
      </c>
      <c r="L21" s="224">
        <f>'9) Average Age (NY)'!E22</f>
        <v>75.205299225244076</v>
      </c>
      <c r="M21" s="224">
        <f>'9) Average Age (NY)'!F22</f>
        <v>74.314120376323572</v>
      </c>
      <c r="N21" s="224">
        <f>'9) Average Age (NY)'!G22</f>
        <v>72.113633729559083</v>
      </c>
      <c r="O21" s="225">
        <f>'9) Average Age (NY)'!I22</f>
        <v>73.412781911952294</v>
      </c>
    </row>
    <row r="22" spans="2:45" x14ac:dyDescent="0.2">
      <c r="B22" s="222">
        <f t="shared" si="0"/>
        <v>2013</v>
      </c>
      <c r="C22" s="18">
        <f>'1) Claims Notified'!X23/$D$2</f>
        <v>480.56902264869348</v>
      </c>
      <c r="D22" s="17">
        <f>'1) Claims Notified'!Y23/$D$2</f>
        <v>1596.268456311471</v>
      </c>
      <c r="E22" s="17">
        <f>'1) Claims Notified'!Z23/$D$2</f>
        <v>487.06319863043257</v>
      </c>
      <c r="F22" s="17">
        <f>'1) Claims Notified'!AA23/$D$2</f>
        <v>928.66716538869139</v>
      </c>
      <c r="G22" s="19">
        <f>'1) Claims Notified'!AB23/$D$2</f>
        <v>3452.3039518925057</v>
      </c>
      <c r="J22" s="222">
        <f t="shared" si="1"/>
        <v>2013</v>
      </c>
      <c r="K22" s="223">
        <f>'9) Average Age (NY)'!D23</f>
        <v>71.040984616834962</v>
      </c>
      <c r="L22" s="224">
        <f>'9) Average Age (NY)'!E23</f>
        <v>74.956077064890451</v>
      </c>
      <c r="M22" s="224">
        <f>'9) Average Age (NY)'!F23</f>
        <v>73.856881334522825</v>
      </c>
      <c r="N22" s="224">
        <f>'9) Average Age (NY)'!G23</f>
        <v>73.157034031981937</v>
      </c>
      <c r="O22" s="225">
        <f>'9) Average Age (NY)'!I23</f>
        <v>73.92024548962253</v>
      </c>
    </row>
    <row r="23" spans="2:45" x14ac:dyDescent="0.2">
      <c r="B23" s="222">
        <f t="shared" ref="B23:B24" si="2">B22+1</f>
        <v>2014</v>
      </c>
      <c r="C23" s="18">
        <f>'1) Claims Notified'!X24/$D$2</f>
        <v>514.83485563395527</v>
      </c>
      <c r="D23" s="17">
        <f>'1) Claims Notified'!Y24/$D$2</f>
        <v>1653.7119605211894</v>
      </c>
      <c r="E23" s="17">
        <f>'1) Claims Notified'!Z24/$D$2</f>
        <v>496.63362336406789</v>
      </c>
      <c r="F23" s="17">
        <f>'1) Claims Notified'!AA24/$D$2</f>
        <v>786.55325166298712</v>
      </c>
      <c r="G23" s="19">
        <f>'1) Claims Notified'!AB24/$D$2</f>
        <v>3479.0355395870311</v>
      </c>
      <c r="J23" s="222">
        <f t="shared" ref="J23:J24" si="3">J22+1</f>
        <v>2014</v>
      </c>
      <c r="K23" s="223">
        <f>'9) Average Age (NY)'!D24</f>
        <v>71.225812173576486</v>
      </c>
      <c r="L23" s="224">
        <f>'9) Average Age (NY)'!E24</f>
        <v>75.803781506737522</v>
      </c>
      <c r="M23" s="224">
        <f>'9) Average Age (NY)'!F24</f>
        <v>76.022754344621575</v>
      </c>
      <c r="N23" s="224">
        <f>'9) Average Age (NY)'!G24</f>
        <v>72.106364480498641</v>
      </c>
      <c r="O23" s="225">
        <f>'9) Average Age (NY)'!I24</f>
        <v>74.321691844163396</v>
      </c>
    </row>
    <row r="24" spans="2:45" x14ac:dyDescent="0.2">
      <c r="B24" s="226">
        <f t="shared" si="2"/>
        <v>2015</v>
      </c>
      <c r="C24" s="20">
        <f>'1) Claims Notified'!X25/$D$2</f>
        <v>564.25523512300367</v>
      </c>
      <c r="D24" s="21">
        <f>'1) Claims Notified'!Y25/$D$2</f>
        <v>1495.211812980408</v>
      </c>
      <c r="E24" s="21">
        <f>'1) Claims Notified'!Z25/$D$2</f>
        <v>449.33826504074432</v>
      </c>
      <c r="F24" s="21">
        <f>'1) Claims Notified'!AA25/$D$2</f>
        <v>782.46835808819287</v>
      </c>
      <c r="G24" s="22">
        <f>'1) Claims Notified'!AB25/$D$2</f>
        <v>3583.0853031266256</v>
      </c>
      <c r="J24" s="226">
        <f t="shared" si="3"/>
        <v>2015</v>
      </c>
      <c r="K24" s="227">
        <f>'9) Average Age (NY)'!D25</f>
        <v>72.880360375779972</v>
      </c>
      <c r="L24" s="228">
        <f>'9) Average Age (NY)'!E25</f>
        <v>75.782179700287372</v>
      </c>
      <c r="M24" s="228">
        <f>'9) Average Age (NY)'!F25</f>
        <v>75.752580459132375</v>
      </c>
      <c r="N24" s="228">
        <f>'9) Average Age (NY)'!G25</f>
        <v>72.710527562827437</v>
      </c>
      <c r="O24" s="229">
        <f>'9) Average Age (NY)'!I25</f>
        <v>74.069515970681223</v>
      </c>
    </row>
    <row r="25" spans="2:45" x14ac:dyDescent="0.2">
      <c r="B25" s="230"/>
      <c r="C25" s="17"/>
      <c r="D25" s="17"/>
      <c r="E25" s="17"/>
      <c r="F25" s="17"/>
      <c r="G25" s="17"/>
      <c r="H25" s="17"/>
      <c r="I25" s="17"/>
      <c r="J25" s="17"/>
      <c r="K25" s="17"/>
      <c r="L25" s="17"/>
      <c r="M25" s="17"/>
      <c r="N25" s="17"/>
      <c r="O25" s="17"/>
      <c r="P25" s="17"/>
      <c r="Q25" s="17"/>
      <c r="R25" s="17"/>
    </row>
    <row r="26" spans="2:45" x14ac:dyDescent="0.2">
      <c r="J26" s="231" t="s">
        <v>42</v>
      </c>
      <c r="K26" s="232">
        <f>AVERAGE(K20:K24)</f>
        <v>71.201315494927385</v>
      </c>
      <c r="L26" s="232">
        <f t="shared" ref="L26:O26" si="4">AVERAGE(L20:L24)</f>
        <v>75.43950450742912</v>
      </c>
      <c r="M26" s="232">
        <f t="shared" si="4"/>
        <v>74.776863093140278</v>
      </c>
      <c r="N26" s="232">
        <f t="shared" si="4"/>
        <v>72.150593230716566</v>
      </c>
      <c r="O26" s="232">
        <f t="shared" si="4"/>
        <v>73.754848603493215</v>
      </c>
    </row>
    <row r="27" spans="2:45" x14ac:dyDescent="0.2">
      <c r="J27" s="231"/>
      <c r="K27" s="50"/>
      <c r="L27" s="50"/>
      <c r="M27" s="50"/>
      <c r="N27" s="50"/>
      <c r="O27" s="50"/>
    </row>
    <row r="28" spans="2:45" x14ac:dyDescent="0.2">
      <c r="B28" s="249" t="s">
        <v>36</v>
      </c>
      <c r="C28" s="250"/>
      <c r="D28" s="250"/>
      <c r="E28" s="250"/>
      <c r="F28" s="250"/>
      <c r="G28" s="251"/>
      <c r="J28" s="249" t="s">
        <v>59</v>
      </c>
      <c r="K28" s="250"/>
      <c r="L28" s="250"/>
      <c r="M28" s="250"/>
      <c r="N28" s="250"/>
      <c r="O28" s="251"/>
      <c r="R28" s="249" t="s">
        <v>58</v>
      </c>
      <c r="S28" s="250"/>
      <c r="T28" s="250"/>
      <c r="U28" s="250"/>
      <c r="V28" s="250"/>
      <c r="W28" s="251"/>
      <c r="Z28" s="249" t="s">
        <v>60</v>
      </c>
      <c r="AA28" s="250"/>
      <c r="AB28" s="250"/>
      <c r="AC28" s="250"/>
      <c r="AD28" s="250"/>
      <c r="AE28" s="251"/>
      <c r="AH28" s="249" t="s">
        <v>61</v>
      </c>
      <c r="AI28" s="250"/>
      <c r="AJ28" s="250"/>
      <c r="AK28" s="250"/>
      <c r="AL28" s="250"/>
      <c r="AM28" s="251"/>
    </row>
    <row r="29" spans="2:45" ht="38.25" x14ac:dyDescent="0.2">
      <c r="B29" s="121" t="s">
        <v>0</v>
      </c>
      <c r="C29" s="210" t="s">
        <v>31</v>
      </c>
      <c r="D29" s="210" t="s">
        <v>2</v>
      </c>
      <c r="E29" s="210" t="s">
        <v>3</v>
      </c>
      <c r="F29" s="210" t="s">
        <v>7</v>
      </c>
      <c r="G29" s="221" t="s">
        <v>4</v>
      </c>
      <c r="J29" s="121" t="s">
        <v>0</v>
      </c>
      <c r="K29" s="210" t="s">
        <v>31</v>
      </c>
      <c r="L29" s="210" t="s">
        <v>2</v>
      </c>
      <c r="M29" s="210" t="s">
        <v>3</v>
      </c>
      <c r="N29" s="210" t="s">
        <v>7</v>
      </c>
      <c r="O29" s="221" t="s">
        <v>4</v>
      </c>
      <c r="R29" s="121" t="s">
        <v>0</v>
      </c>
      <c r="S29" s="210" t="s">
        <v>31</v>
      </c>
      <c r="T29" s="210" t="s">
        <v>2</v>
      </c>
      <c r="U29" s="210" t="s">
        <v>3</v>
      </c>
      <c r="V29" s="210" t="s">
        <v>7</v>
      </c>
      <c r="W29" s="221" t="s">
        <v>4</v>
      </c>
      <c r="Z29" s="121" t="s">
        <v>0</v>
      </c>
      <c r="AA29" s="210" t="s">
        <v>31</v>
      </c>
      <c r="AB29" s="210" t="s">
        <v>2</v>
      </c>
      <c r="AC29" s="210" t="s">
        <v>3</v>
      </c>
      <c r="AD29" s="210" t="s">
        <v>7</v>
      </c>
      <c r="AE29" s="221" t="s">
        <v>4</v>
      </c>
      <c r="AH29" s="121" t="s">
        <v>0</v>
      </c>
      <c r="AI29" s="210" t="s">
        <v>31</v>
      </c>
      <c r="AJ29" s="210" t="s">
        <v>2</v>
      </c>
      <c r="AK29" s="210" t="s">
        <v>3</v>
      </c>
      <c r="AL29" s="210" t="s">
        <v>7</v>
      </c>
      <c r="AM29" s="221" t="s">
        <v>4</v>
      </c>
    </row>
    <row r="30" spans="2:45" x14ac:dyDescent="0.2">
      <c r="B30" s="222">
        <f>$B$5</f>
        <v>1996</v>
      </c>
      <c r="C30" s="18">
        <f>IFERROR('6) Incurred (NY)'!D6/'1) Claims Notified'!D6,"")</f>
        <v>17533.025624999998</v>
      </c>
      <c r="D30" s="17">
        <f>IFERROR('6) Incurred (NY)'!E6/'1) Claims Notified'!E6,"")</f>
        <v>14091.996258865249</v>
      </c>
      <c r="E30" s="17">
        <f>IFERROR('6) Incurred (NY)'!F6/'1) Claims Notified'!F6,"")</f>
        <v>15293.713384615385</v>
      </c>
      <c r="F30" s="17">
        <f>IFERROR('6) Incurred (NY)'!G6/'1) Claims Notified'!G6,"")</f>
        <v>10769.136</v>
      </c>
      <c r="G30" s="19">
        <f>IFERROR('6) Incurred (NY)'!I6/'1) Claims Notified'!I6,"")</f>
        <v>41579.625854922277</v>
      </c>
      <c r="J30" s="222">
        <f>$B$5</f>
        <v>1996</v>
      </c>
      <c r="K30" s="18">
        <f>IFERROR('6) Incurred (NY)'!D6/('1) Claims Notified'!D6-'2) Nil Settled (NY)'!D6),"")</f>
        <v>17533.025624999998</v>
      </c>
      <c r="L30" s="17">
        <f>IFERROR('6) Incurred (NY)'!E6/('1) Claims Notified'!E6-'2) Nil Settled (NY)'!E6),"")</f>
        <v>20431.583264781493</v>
      </c>
      <c r="M30" s="17">
        <f>IFERROR('6) Incurred (NY)'!F6/('1) Claims Notified'!F6-'2) Nil Settled (NY)'!F6),"")</f>
        <v>19881.827399999998</v>
      </c>
      <c r="N30" s="17">
        <f>IFERROR('6) Incurred (NY)'!G6/('1) Claims Notified'!G6-'2) Nil Settled (NY)'!G6),"")</f>
        <v>11965.706666666667</v>
      </c>
      <c r="O30" s="19">
        <f>IFERROR('6) Incurred (NY)'!I6/('1) Claims Notified'!I6-'2) Nil Settled (NY)'!I6),"")</f>
        <v>52109.531103896101</v>
      </c>
      <c r="R30" s="222">
        <f>$B$5</f>
        <v>1996</v>
      </c>
      <c r="S30" s="233">
        <f>IFERROR('2) Nil Settled (NY)'!D6/'1) Claims Notified'!D6,"")</f>
        <v>0</v>
      </c>
      <c r="T30" s="234">
        <f>IFERROR('2) Nil Settled (NY)'!E6/'1) Claims Notified'!E6,"")</f>
        <v>0.31028368794326239</v>
      </c>
      <c r="U30" s="234">
        <f>IFERROR('2) Nil Settled (NY)'!F6/'1) Claims Notified'!F6,"")</f>
        <v>0.23076923076923078</v>
      </c>
      <c r="V30" s="234">
        <f>IFERROR('2) Nil Settled (NY)'!G6/'1) Claims Notified'!G6,"")</f>
        <v>0.1</v>
      </c>
      <c r="W30" s="235">
        <f>IFERROR('2) Nil Settled (NY)'!I6/'1) Claims Notified'!I6,"")</f>
        <v>0.20207253886010362</v>
      </c>
      <c r="Z30" s="222">
        <f>$B$5</f>
        <v>1996</v>
      </c>
      <c r="AA30" s="233">
        <f>1-IFERROR(SUM('2) Nil Settled (NY)'!D6,'4) Settled At Cost (NY)'!D6)/'1) Claims Notified'!D6,"")</f>
        <v>0</v>
      </c>
      <c r="AB30" s="234">
        <f>1-IFERROR(SUM('2) Nil Settled (NY)'!E6,'4) Settled At Cost (NY)'!E6)/'1) Claims Notified'!E6,"")</f>
        <v>1.7730496453900457E-3</v>
      </c>
      <c r="AC30" s="234">
        <f>1-IFERROR(SUM('2) Nil Settled (NY)'!F6,'4) Settled At Cost (NY)'!F6)/'1) Claims Notified'!F6,"")</f>
        <v>0</v>
      </c>
      <c r="AD30" s="234">
        <f>1-IFERROR(SUM('2) Nil Settled (NY)'!G6,'4) Settled At Cost (NY)'!G6)/'1) Claims Notified'!G6,"")</f>
        <v>0.19999999999999996</v>
      </c>
      <c r="AE30" s="235">
        <f>1-IFERROR(SUM('2) Nil Settled (NY)'!I6,'4) Settled At Cost (NY)'!I6)/'1) Claims Notified'!I6,"")</f>
        <v>2.5906735751295429E-3</v>
      </c>
      <c r="AH30" s="222">
        <f>$B$5</f>
        <v>1996</v>
      </c>
      <c r="AI30" s="233">
        <f>IFERROR('4) Settled At Cost (NY)'!D6/'1) Claims Notified'!D6,"")</f>
        <v>1</v>
      </c>
      <c r="AJ30" s="234">
        <f>IFERROR('4) Settled At Cost (NY)'!E6/'1) Claims Notified'!E6,"")</f>
        <v>0.68794326241134751</v>
      </c>
      <c r="AK30" s="234">
        <f>IFERROR('4) Settled At Cost (NY)'!F6/'1) Claims Notified'!F6,"")</f>
        <v>0.76923076923076927</v>
      </c>
      <c r="AL30" s="234">
        <f>IFERROR('4) Settled At Cost (NY)'!G6/'1) Claims Notified'!G6,"")</f>
        <v>0.7</v>
      </c>
      <c r="AM30" s="235">
        <f>IFERROR('4) Settled At Cost (NY)'!I6/'1) Claims Notified'!I6,"")</f>
        <v>0.79533678756476689</v>
      </c>
      <c r="AO30" s="236"/>
      <c r="AP30" s="236"/>
      <c r="AQ30" s="236"/>
      <c r="AR30" s="236"/>
      <c r="AS30" s="236"/>
    </row>
    <row r="31" spans="2:45" x14ac:dyDescent="0.2">
      <c r="B31" s="222">
        <f t="shared" ref="B31:B47" si="5">B30+1</f>
        <v>1997</v>
      </c>
      <c r="C31" s="18">
        <f>IFERROR('6) Incurred (NY)'!D7/'1) Claims Notified'!D7,"")</f>
        <v>9611.7674074074075</v>
      </c>
      <c r="D31" s="17">
        <f>IFERROR('6) Incurred (NY)'!E7/'1) Claims Notified'!E7,"")</f>
        <v>13494.858362856197</v>
      </c>
      <c r="E31" s="17">
        <f>IFERROR('6) Incurred (NY)'!F7/'1) Claims Notified'!F7,"")</f>
        <v>22259.015652173912</v>
      </c>
      <c r="F31" s="17">
        <f>IFERROR('6) Incurred (NY)'!G7/'1) Claims Notified'!G7,"")</f>
        <v>24299.406999999999</v>
      </c>
      <c r="G31" s="19">
        <f>IFERROR('6) Incurred (NY)'!I7/'1) Claims Notified'!I7,"")</f>
        <v>46947.565818540446</v>
      </c>
      <c r="J31" s="222">
        <f t="shared" ref="J31:J49" si="6">J30+1</f>
        <v>1997</v>
      </c>
      <c r="K31" s="18">
        <f>IFERROR('6) Incurred (NY)'!D7/('1) Claims Notified'!D7-'2) Nil Settled (NY)'!D7),"")</f>
        <v>10813.238333333333</v>
      </c>
      <c r="L31" s="17">
        <f>IFERROR('6) Incurred (NY)'!E7/('1) Claims Notified'!E7-'2) Nil Settled (NY)'!E7),"")</f>
        <v>20673.630049033123</v>
      </c>
      <c r="M31" s="17">
        <f>IFERROR('6) Incurred (NY)'!F7/('1) Claims Notified'!F7-'2) Nil Settled (NY)'!F7),"")</f>
        <v>26480.553103448274</v>
      </c>
      <c r="N31" s="17">
        <f>IFERROR('6) Incurred (NY)'!G7/('1) Claims Notified'!G7-'2) Nil Settled (NY)'!G7),"")</f>
        <v>30374.258750000001</v>
      </c>
      <c r="O31" s="19">
        <f>IFERROR('6) Incurred (NY)'!I7/('1) Claims Notified'!I7-'2) Nil Settled (NY)'!I7),"")</f>
        <v>57632.968208232458</v>
      </c>
      <c r="R31" s="222">
        <f t="shared" ref="R31:R49" si="7">R30+1</f>
        <v>1997</v>
      </c>
      <c r="S31" s="233">
        <f>IFERROR('2) Nil Settled (NY)'!D7/'1) Claims Notified'!D7,"")</f>
        <v>0.1111111111111111</v>
      </c>
      <c r="T31" s="234">
        <f>IFERROR('2) Nil Settled (NY)'!E7/'1) Claims Notified'!E7,"")</f>
        <v>0.34724292101341281</v>
      </c>
      <c r="U31" s="234">
        <f>IFERROR('2) Nil Settled (NY)'!F7/'1) Claims Notified'!F7,"")</f>
        <v>0.15942028985507245</v>
      </c>
      <c r="V31" s="234">
        <f>IFERROR('2) Nil Settled (NY)'!G7/'1) Claims Notified'!G7,"")</f>
        <v>0.2</v>
      </c>
      <c r="W31" s="235">
        <f>IFERROR('2) Nil Settled (NY)'!I7/'1) Claims Notified'!I7,"")</f>
        <v>0.1854043392504931</v>
      </c>
      <c r="Z31" s="222">
        <f t="shared" ref="Z31:Z49" si="8">Z30+1</f>
        <v>1997</v>
      </c>
      <c r="AA31" s="233">
        <f>1-IFERROR(SUM('2) Nil Settled (NY)'!D7,'4) Settled At Cost (NY)'!D7)/'1) Claims Notified'!D7,"")</f>
        <v>0</v>
      </c>
      <c r="AB31" s="234">
        <f>1-IFERROR(SUM('2) Nil Settled (NY)'!E7,'4) Settled At Cost (NY)'!E7)/'1) Claims Notified'!E7,"")</f>
        <v>8.941877794336861E-3</v>
      </c>
      <c r="AC31" s="234">
        <f>1-IFERROR(SUM('2) Nil Settled (NY)'!F7,'4) Settled At Cost (NY)'!F7)/'1) Claims Notified'!F7,"")</f>
        <v>0</v>
      </c>
      <c r="AD31" s="234">
        <f>1-IFERROR(SUM('2) Nil Settled (NY)'!G7,'4) Settled At Cost (NY)'!G7)/'1) Claims Notified'!G7,"")</f>
        <v>0.19999999999999996</v>
      </c>
      <c r="AE31" s="235">
        <f>1-IFERROR(SUM('2) Nil Settled (NY)'!I7,'4) Settled At Cost (NY)'!I7)/'1) Claims Notified'!I7,"")</f>
        <v>5.9171597633136397E-3</v>
      </c>
      <c r="AH31" s="222">
        <f t="shared" ref="AH31:AH49" si="9">AH30+1</f>
        <v>1997</v>
      </c>
      <c r="AI31" s="233">
        <f>IFERROR('4) Settled At Cost (NY)'!D7/'1) Claims Notified'!D7,"")</f>
        <v>0.88888888888888884</v>
      </c>
      <c r="AJ31" s="234">
        <f>IFERROR('4) Settled At Cost (NY)'!E7/'1) Claims Notified'!E7,"")</f>
        <v>0.64381520119225033</v>
      </c>
      <c r="AK31" s="234">
        <f>IFERROR('4) Settled At Cost (NY)'!F7/'1) Claims Notified'!F7,"")</f>
        <v>0.84057971014492749</v>
      </c>
      <c r="AL31" s="234">
        <f>IFERROR('4) Settled At Cost (NY)'!G7/'1) Claims Notified'!G7,"")</f>
        <v>0.6</v>
      </c>
      <c r="AM31" s="235">
        <f>IFERROR('4) Settled At Cost (NY)'!I7/'1) Claims Notified'!I7,"")</f>
        <v>0.80867850098619332</v>
      </c>
      <c r="AO31" s="236"/>
      <c r="AP31" s="236"/>
      <c r="AQ31" s="236"/>
      <c r="AR31" s="236"/>
      <c r="AS31" s="236"/>
    </row>
    <row r="32" spans="2:45" x14ac:dyDescent="0.2">
      <c r="B32" s="222">
        <f t="shared" si="5"/>
        <v>1998</v>
      </c>
      <c r="C32" s="18">
        <f>IFERROR('6) Incurred (NY)'!D8/'1) Claims Notified'!D8,"")</f>
        <v>15842.72614035088</v>
      </c>
      <c r="D32" s="17">
        <f>IFERROR('6) Incurred (NY)'!E8/'1) Claims Notified'!E8,"")</f>
        <v>13301.588265938057</v>
      </c>
      <c r="E32" s="17">
        <f>IFERROR('6) Incurred (NY)'!F8/'1) Claims Notified'!F8,"")</f>
        <v>20076.9362</v>
      </c>
      <c r="F32" s="17">
        <f>IFERROR('6) Incurred (NY)'!G8/'1) Claims Notified'!G8,"")</f>
        <v>15251.280399999998</v>
      </c>
      <c r="G32" s="19">
        <f>IFERROR('6) Incurred (NY)'!I8/'1) Claims Notified'!I8,"")</f>
        <v>52672.988347529819</v>
      </c>
      <c r="J32" s="222">
        <f t="shared" si="6"/>
        <v>1998</v>
      </c>
      <c r="K32" s="18">
        <f>IFERROR('6) Incurred (NY)'!D8/('1) Claims Notified'!D8-'2) Nil Settled (NY)'!D8),"")</f>
        <v>17706.576274509807</v>
      </c>
      <c r="L32" s="17">
        <f>IFERROR('6) Incurred (NY)'!E8/('1) Claims Notified'!E8-'2) Nil Settled (NY)'!E8),"")</f>
        <v>19213.405273021635</v>
      </c>
      <c r="M32" s="17">
        <f>IFERROR('6) Incurred (NY)'!F8/('1) Claims Notified'!F8-'2) Nil Settled (NY)'!F8),"")</f>
        <v>25739.661794871798</v>
      </c>
      <c r="N32" s="17">
        <f>IFERROR('6) Incurred (NY)'!G8/('1) Claims Notified'!G8-'2) Nil Settled (NY)'!G8),"")</f>
        <v>18156.286190476188</v>
      </c>
      <c r="O32" s="19">
        <f>IFERROR('6) Incurred (NY)'!I8/('1) Claims Notified'!I8-'2) Nil Settled (NY)'!I8),"")</f>
        <v>66066.333675213682</v>
      </c>
      <c r="R32" s="222">
        <f t="shared" si="7"/>
        <v>1998</v>
      </c>
      <c r="S32" s="233">
        <f>IFERROR('2) Nil Settled (NY)'!D8/'1) Claims Notified'!D8,"")</f>
        <v>0.10526315789473684</v>
      </c>
      <c r="T32" s="234">
        <f>IFERROR('2) Nil Settled (NY)'!E8/'1) Claims Notified'!E8,"")</f>
        <v>0.30769230769230771</v>
      </c>
      <c r="U32" s="234">
        <f>IFERROR('2) Nil Settled (NY)'!F8/'1) Claims Notified'!F8,"")</f>
        <v>0.22</v>
      </c>
      <c r="V32" s="234">
        <f>IFERROR('2) Nil Settled (NY)'!G8/'1) Claims Notified'!G8,"")</f>
        <v>0.16</v>
      </c>
      <c r="W32" s="235">
        <f>IFERROR('2) Nil Settled (NY)'!I8/'1) Claims Notified'!I8,"")</f>
        <v>0.20272572402044292</v>
      </c>
      <c r="Z32" s="222">
        <f t="shared" si="8"/>
        <v>1998</v>
      </c>
      <c r="AA32" s="233">
        <f>1-IFERROR(SUM('2) Nil Settled (NY)'!D8,'4) Settled At Cost (NY)'!D8)/'1) Claims Notified'!D8,"")</f>
        <v>0</v>
      </c>
      <c r="AB32" s="234">
        <f>1-IFERROR(SUM('2) Nil Settled (NY)'!E8,'4) Settled At Cost (NY)'!E8)/'1) Claims Notified'!E8,"")</f>
        <v>0</v>
      </c>
      <c r="AC32" s="234">
        <f>1-IFERROR(SUM('2) Nil Settled (NY)'!F8,'4) Settled At Cost (NY)'!F8)/'1) Claims Notified'!F8,"")</f>
        <v>0</v>
      </c>
      <c r="AD32" s="234">
        <f>1-IFERROR(SUM('2) Nil Settled (NY)'!G8,'4) Settled At Cost (NY)'!G8)/'1) Claims Notified'!G8,"")</f>
        <v>0</v>
      </c>
      <c r="AE32" s="235">
        <f>1-IFERROR(SUM('2) Nil Settled (NY)'!I8,'4) Settled At Cost (NY)'!I8)/'1) Claims Notified'!I8,"")</f>
        <v>1.7035775127768327E-3</v>
      </c>
      <c r="AH32" s="222">
        <f t="shared" si="9"/>
        <v>1998</v>
      </c>
      <c r="AI32" s="233">
        <f>IFERROR('4) Settled At Cost (NY)'!D8/'1) Claims Notified'!D8,"")</f>
        <v>0.89473684210526316</v>
      </c>
      <c r="AJ32" s="234">
        <f>IFERROR('4) Settled At Cost (NY)'!E8/'1) Claims Notified'!E8,"")</f>
        <v>0.69230769230769229</v>
      </c>
      <c r="AK32" s="234">
        <f>IFERROR('4) Settled At Cost (NY)'!F8/'1) Claims Notified'!F8,"")</f>
        <v>0.78</v>
      </c>
      <c r="AL32" s="234">
        <f>IFERROR('4) Settled At Cost (NY)'!G8/'1) Claims Notified'!G8,"")</f>
        <v>0.84</v>
      </c>
      <c r="AM32" s="235">
        <f>IFERROR('4) Settled At Cost (NY)'!I8/'1) Claims Notified'!I8,"")</f>
        <v>0.79557069846678019</v>
      </c>
      <c r="AO32" s="236"/>
      <c r="AP32" s="236"/>
      <c r="AQ32" s="236"/>
      <c r="AR32" s="236"/>
      <c r="AS32" s="236"/>
    </row>
    <row r="33" spans="2:45" x14ac:dyDescent="0.2">
      <c r="B33" s="222">
        <f t="shared" si="5"/>
        <v>1999</v>
      </c>
      <c r="C33" s="18">
        <f>IFERROR('6) Incurred (NY)'!D9/'1) Claims Notified'!D9,"")</f>
        <v>10640.638431372548</v>
      </c>
      <c r="D33" s="17">
        <f>IFERROR('6) Incurred (NY)'!E9/'1) Claims Notified'!E9,"")</f>
        <v>12280.644258427164</v>
      </c>
      <c r="E33" s="17">
        <f>IFERROR('6) Incurred (NY)'!F9/'1) Claims Notified'!F9,"")</f>
        <v>24148.535599999999</v>
      </c>
      <c r="F33" s="17">
        <f>IFERROR('6) Incurred (NY)'!G9/'1) Claims Notified'!G9,"")</f>
        <v>17107.892941176466</v>
      </c>
      <c r="G33" s="19">
        <f>IFERROR('6) Incurred (NY)'!I9/'1) Claims Notified'!I9,"")</f>
        <v>48016.909769959399</v>
      </c>
      <c r="J33" s="222">
        <f t="shared" si="6"/>
        <v>1999</v>
      </c>
      <c r="K33" s="18">
        <f>IFERROR('6) Incurred (NY)'!D9/('1) Claims Notified'!D9-'2) Nil Settled (NY)'!D9),"")</f>
        <v>12333.467272727272</v>
      </c>
      <c r="L33" s="17">
        <f>IFERROR('6) Incurred (NY)'!E9/('1) Claims Notified'!E9-'2) Nil Settled (NY)'!E9),"")</f>
        <v>18148.305547089523</v>
      </c>
      <c r="M33" s="17">
        <f>IFERROR('6) Incurred (NY)'!F9/('1) Claims Notified'!F9-'2) Nil Settled (NY)'!F9),"")</f>
        <v>28079.692558139537</v>
      </c>
      <c r="N33" s="17">
        <f>IFERROR('6) Incurred (NY)'!G9/('1) Claims Notified'!G9-'2) Nil Settled (NY)'!G9),"")</f>
        <v>20057.52965517241</v>
      </c>
      <c r="O33" s="19">
        <f>IFERROR('6) Incurred (NY)'!I9/('1) Claims Notified'!I9-'2) Nil Settled (NY)'!I9),"")</f>
        <v>63027.524547069261</v>
      </c>
      <c r="R33" s="222">
        <f t="shared" si="7"/>
        <v>1999</v>
      </c>
      <c r="S33" s="233">
        <f>IFERROR('2) Nil Settled (NY)'!D9/'1) Claims Notified'!D9,"")</f>
        <v>0.13725490196078433</v>
      </c>
      <c r="T33" s="234">
        <f>IFERROR('2) Nil Settled (NY)'!E9/'1) Claims Notified'!E9,"")</f>
        <v>0.32331730769230771</v>
      </c>
      <c r="U33" s="234">
        <f>IFERROR('2) Nil Settled (NY)'!F9/'1) Claims Notified'!F9,"")</f>
        <v>0.14000000000000001</v>
      </c>
      <c r="V33" s="234">
        <f>IFERROR('2) Nil Settled (NY)'!G9/'1) Claims Notified'!G9,"")</f>
        <v>0.14705882352941177</v>
      </c>
      <c r="W33" s="235">
        <f>IFERROR('2) Nil Settled (NY)'!I9/'1) Claims Notified'!I9,"")</f>
        <v>0.23815967523680651</v>
      </c>
      <c r="Z33" s="222">
        <f t="shared" si="8"/>
        <v>1999</v>
      </c>
      <c r="AA33" s="233">
        <f>1-IFERROR(SUM('2) Nil Settled (NY)'!D9,'4) Settled At Cost (NY)'!D9)/'1) Claims Notified'!D9,"")</f>
        <v>0</v>
      </c>
      <c r="AB33" s="234">
        <f>1-IFERROR(SUM('2) Nil Settled (NY)'!E9,'4) Settled At Cost (NY)'!E9)/'1) Claims Notified'!E9,"")</f>
        <v>0</v>
      </c>
      <c r="AC33" s="234">
        <f>1-IFERROR(SUM('2) Nil Settled (NY)'!F9,'4) Settled At Cost (NY)'!F9)/'1) Claims Notified'!F9,"")</f>
        <v>0</v>
      </c>
      <c r="AD33" s="234">
        <f>1-IFERROR(SUM('2) Nil Settled (NY)'!G9,'4) Settled At Cost (NY)'!G9)/'1) Claims Notified'!G9,"")</f>
        <v>0</v>
      </c>
      <c r="AE33" s="235">
        <f>1-IFERROR(SUM('2) Nil Settled (NY)'!I9,'4) Settled At Cost (NY)'!I9)/'1) Claims Notified'!I9,"")</f>
        <v>1.3531799729363803E-3</v>
      </c>
      <c r="AH33" s="222">
        <f t="shared" si="9"/>
        <v>1999</v>
      </c>
      <c r="AI33" s="233">
        <f>IFERROR('4) Settled At Cost (NY)'!D9/'1) Claims Notified'!D9,"")</f>
        <v>0.86274509803921573</v>
      </c>
      <c r="AJ33" s="234">
        <f>IFERROR('4) Settled At Cost (NY)'!E9/'1) Claims Notified'!E9,"")</f>
        <v>0.67668269230769229</v>
      </c>
      <c r="AK33" s="234">
        <f>IFERROR('4) Settled At Cost (NY)'!F9/'1) Claims Notified'!F9,"")</f>
        <v>0.86</v>
      </c>
      <c r="AL33" s="234">
        <f>IFERROR('4) Settled At Cost (NY)'!G9/'1) Claims Notified'!G9,"")</f>
        <v>0.8529411764705882</v>
      </c>
      <c r="AM33" s="235">
        <f>IFERROR('4) Settled At Cost (NY)'!I9/'1) Claims Notified'!I9,"")</f>
        <v>0.76048714479025714</v>
      </c>
      <c r="AO33" s="236"/>
      <c r="AP33" s="236"/>
      <c r="AQ33" s="236"/>
      <c r="AR33" s="236"/>
      <c r="AS33" s="236"/>
    </row>
    <row r="34" spans="2:45" x14ac:dyDescent="0.2">
      <c r="B34" s="222">
        <f t="shared" si="5"/>
        <v>2000</v>
      </c>
      <c r="C34" s="18">
        <f>IFERROR('6) Incurred (NY)'!D10/'1) Claims Notified'!D10,"")</f>
        <v>12492.273263157895</v>
      </c>
      <c r="D34" s="17">
        <f>IFERROR('6) Incurred (NY)'!E10/'1) Claims Notified'!E10,"")</f>
        <v>11166.315977366256</v>
      </c>
      <c r="E34" s="17">
        <f>IFERROR('6) Incurred (NY)'!F10/'1) Claims Notified'!F10,"")</f>
        <v>31240.282545454545</v>
      </c>
      <c r="F34" s="17">
        <f>IFERROR('6) Incurred (NY)'!G10/'1) Claims Notified'!G10,"")</f>
        <v>12203.746849315068</v>
      </c>
      <c r="G34" s="19">
        <f>IFERROR('6) Incurred (NY)'!I10/'1) Claims Notified'!I10,"")</f>
        <v>53413.071503928164</v>
      </c>
      <c r="J34" s="222">
        <f t="shared" si="6"/>
        <v>2000</v>
      </c>
      <c r="K34" s="18">
        <f>IFERROR('6) Incurred (NY)'!D10/('1) Claims Notified'!D10-'2) Nil Settled (NY)'!D10),"")</f>
        <v>15412.544935064934</v>
      </c>
      <c r="L34" s="17">
        <f>IFERROR('6) Incurred (NY)'!E10/('1) Claims Notified'!E10-'2) Nil Settled (NY)'!E10),"")</f>
        <v>16827.378496124031</v>
      </c>
      <c r="M34" s="17">
        <f>IFERROR('6) Incurred (NY)'!F10/('1) Claims Notified'!F10-'2) Nil Settled (NY)'!F10),"")</f>
        <v>38182.567555555557</v>
      </c>
      <c r="N34" s="17">
        <f>IFERROR('6) Incurred (NY)'!G10/('1) Claims Notified'!G10-'2) Nil Settled (NY)'!G10),"")</f>
        <v>16197.700363636364</v>
      </c>
      <c r="O34" s="19">
        <f>IFERROR('6) Incurred (NY)'!I10/('1) Claims Notified'!I10-'2) Nil Settled (NY)'!I10),"")</f>
        <v>71244.081901197598</v>
      </c>
      <c r="R34" s="222">
        <f t="shared" si="7"/>
        <v>2000</v>
      </c>
      <c r="S34" s="233">
        <f>IFERROR('2) Nil Settled (NY)'!D10/'1) Claims Notified'!D10,"")</f>
        <v>0.18947368421052632</v>
      </c>
      <c r="T34" s="234">
        <f>IFERROR('2) Nil Settled (NY)'!E10/'1) Claims Notified'!E10,"")</f>
        <v>0.33641975308641975</v>
      </c>
      <c r="U34" s="234">
        <f>IFERROR('2) Nil Settled (NY)'!F10/'1) Claims Notified'!F10,"")</f>
        <v>0.18181818181818182</v>
      </c>
      <c r="V34" s="234">
        <f>IFERROR('2) Nil Settled (NY)'!G10/'1) Claims Notified'!G10,"")</f>
        <v>0.24657534246575341</v>
      </c>
      <c r="W34" s="235">
        <f>IFERROR('2) Nil Settled (NY)'!I10/'1) Claims Notified'!I10,"")</f>
        <v>0.25028058361391697</v>
      </c>
      <c r="Z34" s="222">
        <f t="shared" si="8"/>
        <v>2000</v>
      </c>
      <c r="AA34" s="233">
        <f>1-IFERROR(SUM('2) Nil Settled (NY)'!D10,'4) Settled At Cost (NY)'!D10)/'1) Claims Notified'!D10,"")</f>
        <v>0</v>
      </c>
      <c r="AB34" s="234">
        <f>1-IFERROR(SUM('2) Nil Settled (NY)'!E10,'4) Settled At Cost (NY)'!E10)/'1) Claims Notified'!E10,"")</f>
        <v>4.1152263374485409E-3</v>
      </c>
      <c r="AC34" s="234">
        <f>1-IFERROR(SUM('2) Nil Settled (NY)'!F10,'4) Settled At Cost (NY)'!F10)/'1) Claims Notified'!F10,"")</f>
        <v>0</v>
      </c>
      <c r="AD34" s="234">
        <f>1-IFERROR(SUM('2) Nil Settled (NY)'!G10,'4) Settled At Cost (NY)'!G10)/'1) Claims Notified'!G10,"")</f>
        <v>2.7397260273972601E-2</v>
      </c>
      <c r="AE34" s="235">
        <f>1-IFERROR(SUM('2) Nil Settled (NY)'!I10,'4) Settled At Cost (NY)'!I10)/'1) Claims Notified'!I10,"")</f>
        <v>-2.2446689113355678E-3</v>
      </c>
      <c r="AH34" s="222">
        <f t="shared" si="9"/>
        <v>2000</v>
      </c>
      <c r="AI34" s="233">
        <f>IFERROR('4) Settled At Cost (NY)'!D10/'1) Claims Notified'!D10,"")</f>
        <v>0.81052631578947365</v>
      </c>
      <c r="AJ34" s="234">
        <f>IFERROR('4) Settled At Cost (NY)'!E10/'1) Claims Notified'!E10,"")</f>
        <v>0.65946502057613166</v>
      </c>
      <c r="AK34" s="234">
        <f>IFERROR('4) Settled At Cost (NY)'!F10/'1) Claims Notified'!F10,"")</f>
        <v>0.81818181818181823</v>
      </c>
      <c r="AL34" s="234">
        <f>IFERROR('4) Settled At Cost (NY)'!G10/'1) Claims Notified'!G10,"")</f>
        <v>0.72602739726027399</v>
      </c>
      <c r="AM34" s="235">
        <f>IFERROR('4) Settled At Cost (NY)'!I10/'1) Claims Notified'!I10,"")</f>
        <v>0.75196408529741865</v>
      </c>
      <c r="AO34" s="236"/>
      <c r="AP34" s="236"/>
      <c r="AQ34" s="236"/>
      <c r="AR34" s="236"/>
      <c r="AS34" s="236"/>
    </row>
    <row r="35" spans="2:45" x14ac:dyDescent="0.2">
      <c r="B35" s="222">
        <f t="shared" si="5"/>
        <v>2001</v>
      </c>
      <c r="C35" s="18">
        <f>IFERROR('6) Incurred (NY)'!D11/'1) Claims Notified'!D11,"")</f>
        <v>10038.232264150944</v>
      </c>
      <c r="D35" s="17">
        <f>IFERROR('6) Incurred (NY)'!E11/'1) Claims Notified'!E11,"")</f>
        <v>11026.806549432891</v>
      </c>
      <c r="E35" s="17">
        <f>IFERROR('6) Incurred (NY)'!F11/'1) Claims Notified'!F11,"")</f>
        <v>26799.802898550723</v>
      </c>
      <c r="F35" s="17">
        <f>IFERROR('6) Incurred (NY)'!G11/'1) Claims Notified'!G11,"")</f>
        <v>17356.375985401461</v>
      </c>
      <c r="G35" s="19">
        <f>IFERROR('6) Incurred (NY)'!I11/'1) Claims Notified'!I11,"")</f>
        <v>58746.843400423728</v>
      </c>
      <c r="J35" s="222">
        <f t="shared" si="6"/>
        <v>2001</v>
      </c>
      <c r="K35" s="18">
        <f>IFERROR('6) Incurred (NY)'!D11/('1) Claims Notified'!D11-'2) Nil Settled (NY)'!D11),"")</f>
        <v>12230.489885057472</v>
      </c>
      <c r="L35" s="17">
        <f>IFERROR('6) Incurred (NY)'!E11/('1) Claims Notified'!E11-'2) Nil Settled (NY)'!E11),"")</f>
        <v>17565.568359995992</v>
      </c>
      <c r="M35" s="17">
        <f>IFERROR('6) Incurred (NY)'!F11/('1) Claims Notified'!F11-'2) Nil Settled (NY)'!F11),"")</f>
        <v>31342.142372881353</v>
      </c>
      <c r="N35" s="17">
        <f>IFERROR('6) Incurred (NY)'!G11/('1) Claims Notified'!G11-'2) Nil Settled (NY)'!G11),"")</f>
        <v>22016.884351851855</v>
      </c>
      <c r="O35" s="19">
        <f>IFERROR('6) Incurred (NY)'!I11/('1) Claims Notified'!I11-'2) Nil Settled (NY)'!I11),"")</f>
        <v>75657.599140518418</v>
      </c>
      <c r="R35" s="222">
        <f t="shared" si="7"/>
        <v>2001</v>
      </c>
      <c r="S35" s="233">
        <f>IFERROR('2) Nil Settled (NY)'!D11/'1) Claims Notified'!D11,"")</f>
        <v>0.17924528301886791</v>
      </c>
      <c r="T35" s="234">
        <f>IFERROR('2) Nil Settled (NY)'!E11/'1) Claims Notified'!E11,"")</f>
        <v>0.37224880382775122</v>
      </c>
      <c r="U35" s="234">
        <f>IFERROR('2) Nil Settled (NY)'!F11/'1) Claims Notified'!F11,"")</f>
        <v>0.14492753623188406</v>
      </c>
      <c r="V35" s="234">
        <f>IFERROR('2) Nil Settled (NY)'!G11/'1) Claims Notified'!G11,"")</f>
        <v>0.21167883211678831</v>
      </c>
      <c r="W35" s="235">
        <f>IFERROR('2) Nil Settled (NY)'!I11/'1) Claims Notified'!I11,"")</f>
        <v>0.22351694915254236</v>
      </c>
      <c r="Z35" s="222">
        <f t="shared" si="8"/>
        <v>2001</v>
      </c>
      <c r="AA35" s="233">
        <f>1-IFERROR(SUM('2) Nil Settled (NY)'!D11,'4) Settled At Cost (NY)'!D11)/'1) Claims Notified'!D11,"")</f>
        <v>0</v>
      </c>
      <c r="AB35" s="234">
        <f>1-IFERROR(SUM('2) Nil Settled (NY)'!E11,'4) Settled At Cost (NY)'!E11)/'1) Claims Notified'!E11,"")</f>
        <v>2.870813397129135E-3</v>
      </c>
      <c r="AC35" s="234">
        <f>1-IFERROR(SUM('2) Nil Settled (NY)'!F11,'4) Settled At Cost (NY)'!F11)/'1) Claims Notified'!F11,"")</f>
        <v>1.4492753623188359E-2</v>
      </c>
      <c r="AD35" s="234">
        <f>1-IFERROR(SUM('2) Nil Settled (NY)'!G11,'4) Settled At Cost (NY)'!G11)/'1) Claims Notified'!G11,"")</f>
        <v>2.9197080291970767E-2</v>
      </c>
      <c r="AE35" s="235">
        <f>1-IFERROR(SUM('2) Nil Settled (NY)'!I11,'4) Settled At Cost (NY)'!I11)/'1) Claims Notified'!I11,"")</f>
        <v>0</v>
      </c>
      <c r="AH35" s="222">
        <f t="shared" si="9"/>
        <v>2001</v>
      </c>
      <c r="AI35" s="233">
        <f>IFERROR('4) Settled At Cost (NY)'!D11/'1) Claims Notified'!D11,"")</f>
        <v>0.82075471698113212</v>
      </c>
      <c r="AJ35" s="234">
        <f>IFERROR('4) Settled At Cost (NY)'!E11/'1) Claims Notified'!E11,"")</f>
        <v>0.62488038277511959</v>
      </c>
      <c r="AK35" s="234">
        <f>IFERROR('4) Settled At Cost (NY)'!F11/'1) Claims Notified'!F11,"")</f>
        <v>0.84057971014492749</v>
      </c>
      <c r="AL35" s="234">
        <f>IFERROR('4) Settled At Cost (NY)'!G11/'1) Claims Notified'!G11,"")</f>
        <v>0.75912408759124084</v>
      </c>
      <c r="AM35" s="235">
        <f>IFERROR('4) Settled At Cost (NY)'!I11/'1) Claims Notified'!I11,"")</f>
        <v>0.77648305084745761</v>
      </c>
      <c r="AO35" s="236"/>
      <c r="AP35" s="236"/>
      <c r="AQ35" s="236"/>
      <c r="AR35" s="236"/>
      <c r="AS35" s="236"/>
    </row>
    <row r="36" spans="2:45" x14ac:dyDescent="0.2">
      <c r="B36" s="222">
        <f t="shared" si="5"/>
        <v>2002</v>
      </c>
      <c r="C36" s="18">
        <f>IFERROR('6) Incurred (NY)'!D12/'1) Claims Notified'!D12,"")</f>
        <v>8963.7012213740472</v>
      </c>
      <c r="D36" s="17">
        <f>IFERROR('6) Incurred (NY)'!E12/'1) Claims Notified'!E12,"")</f>
        <v>17652.343624031007</v>
      </c>
      <c r="E36" s="17">
        <f>IFERROR('6) Incurred (NY)'!F12/'1) Claims Notified'!F12,"")</f>
        <v>25984.44098731361</v>
      </c>
      <c r="F36" s="17">
        <f>IFERROR('6) Incurred (NY)'!G12/'1) Claims Notified'!G12,"")</f>
        <v>16585.813649635038</v>
      </c>
      <c r="G36" s="19">
        <f>IFERROR('6) Incurred (NY)'!I12/'1) Claims Notified'!I12,"")</f>
        <v>57163.536112288137</v>
      </c>
      <c r="J36" s="222">
        <f t="shared" si="6"/>
        <v>2002</v>
      </c>
      <c r="K36" s="18">
        <f>IFERROR('6) Incurred (NY)'!D12/('1) Claims Notified'!D12-'2) Nil Settled (NY)'!D12),"")</f>
        <v>11626.186732673268</v>
      </c>
      <c r="L36" s="17">
        <f>IFERROR('6) Incurred (NY)'!E12/('1) Claims Notified'!E12-'2) Nil Settled (NY)'!E12),"")</f>
        <v>28464.404093750003</v>
      </c>
      <c r="M36" s="17">
        <f>IFERROR('6) Incurred (NY)'!F12/('1) Claims Notified'!F12-'2) Nil Settled (NY)'!F12),"")</f>
        <v>30315.18115186588</v>
      </c>
      <c r="N36" s="17">
        <f>IFERROR('6) Incurred (NY)'!G12/('1) Claims Notified'!G12-'2) Nil Settled (NY)'!G12),"")</f>
        <v>19932.074298245614</v>
      </c>
      <c r="O36" s="19">
        <f>IFERROR('6) Incurred (NY)'!I12/('1) Claims Notified'!I12-'2) Nil Settled (NY)'!I12),"")</f>
        <v>77980.315158959536</v>
      </c>
      <c r="R36" s="222">
        <f t="shared" si="7"/>
        <v>2002</v>
      </c>
      <c r="S36" s="233">
        <f>IFERROR('2) Nil Settled (NY)'!D12/'1) Claims Notified'!D12,"")</f>
        <v>0.22900763358778625</v>
      </c>
      <c r="T36" s="234">
        <f>IFERROR('2) Nil Settled (NY)'!E12/'1) Claims Notified'!E12,"")</f>
        <v>0.37984496124031009</v>
      </c>
      <c r="U36" s="234">
        <f>IFERROR('2) Nil Settled (NY)'!F12/'1) Claims Notified'!F12,"")</f>
        <v>0.14285714285714285</v>
      </c>
      <c r="V36" s="234">
        <f>IFERROR('2) Nil Settled (NY)'!G12/'1) Claims Notified'!G12,"")</f>
        <v>0.16788321167883211</v>
      </c>
      <c r="W36" s="235">
        <f>IFERROR('2) Nil Settled (NY)'!I12/'1) Claims Notified'!I12,"")</f>
        <v>0.26694915254237289</v>
      </c>
      <c r="Z36" s="222">
        <f t="shared" si="8"/>
        <v>2002</v>
      </c>
      <c r="AA36" s="233">
        <f>1-IFERROR(SUM('2) Nil Settled (NY)'!D12,'4) Settled At Cost (NY)'!D12)/'1) Claims Notified'!D12,"")</f>
        <v>0</v>
      </c>
      <c r="AB36" s="234">
        <f>1-IFERROR(SUM('2) Nil Settled (NY)'!E12,'4) Settled At Cost (NY)'!E12)/'1) Claims Notified'!E12,"")</f>
        <v>5.8139534883721034E-3</v>
      </c>
      <c r="AC36" s="234">
        <f>1-IFERROR(SUM('2) Nil Settled (NY)'!F12,'4) Settled At Cost (NY)'!F12)/'1) Claims Notified'!F12,"")</f>
        <v>0</v>
      </c>
      <c r="AD36" s="234">
        <f>1-IFERROR(SUM('2) Nil Settled (NY)'!G12,'4) Settled At Cost (NY)'!G12)/'1) Claims Notified'!G12,"")</f>
        <v>1.4598540145985384E-2</v>
      </c>
      <c r="AE36" s="235">
        <f>1-IFERROR(SUM('2) Nil Settled (NY)'!I12,'4) Settled At Cost (NY)'!I12)/'1) Claims Notified'!I12,"")</f>
        <v>3.1779661016949623E-3</v>
      </c>
      <c r="AH36" s="222">
        <f t="shared" si="9"/>
        <v>2002</v>
      </c>
      <c r="AI36" s="233">
        <f>IFERROR('4) Settled At Cost (NY)'!D12/'1) Claims Notified'!D12,"")</f>
        <v>0.77099236641221369</v>
      </c>
      <c r="AJ36" s="234">
        <f>IFERROR('4) Settled At Cost (NY)'!E12/'1) Claims Notified'!E12,"")</f>
        <v>0.61434108527131781</v>
      </c>
      <c r="AK36" s="234">
        <f>IFERROR('4) Settled At Cost (NY)'!F12/'1) Claims Notified'!F12,"")</f>
        <v>0.8571428571428571</v>
      </c>
      <c r="AL36" s="234">
        <f>IFERROR('4) Settled At Cost (NY)'!G12/'1) Claims Notified'!G12,"")</f>
        <v>0.81751824817518248</v>
      </c>
      <c r="AM36" s="235">
        <f>IFERROR('4) Settled At Cost (NY)'!I12/'1) Claims Notified'!I12,"")</f>
        <v>0.7298728813559322</v>
      </c>
      <c r="AO36" s="236"/>
      <c r="AP36" s="236"/>
      <c r="AQ36" s="236"/>
      <c r="AR36" s="236"/>
      <c r="AS36" s="236"/>
    </row>
    <row r="37" spans="2:45" x14ac:dyDescent="0.2">
      <c r="B37" s="222">
        <f t="shared" si="5"/>
        <v>2003</v>
      </c>
      <c r="C37" s="18">
        <f>IFERROR('6) Incurred (NY)'!D13/'1) Claims Notified'!D13,"")</f>
        <v>7613.1103061224503</v>
      </c>
      <c r="D37" s="17">
        <f>IFERROR('6) Incurred (NY)'!E13/'1) Claims Notified'!E13,"")</f>
        <v>11210.996235813365</v>
      </c>
      <c r="E37" s="17">
        <f>IFERROR('6) Incurred (NY)'!F13/'1) Claims Notified'!F13,"")</f>
        <v>27271.457794117654</v>
      </c>
      <c r="F37" s="17">
        <f>IFERROR('6) Incurred (NY)'!G13/'1) Claims Notified'!G13,"")</f>
        <v>14544.557159090909</v>
      </c>
      <c r="G37" s="19">
        <f>IFERROR('6) Incurred (NY)'!I13/'1) Claims Notified'!I13,"")</f>
        <v>57217.417033660589</v>
      </c>
      <c r="J37" s="222">
        <f t="shared" si="6"/>
        <v>2003</v>
      </c>
      <c r="K37" s="18">
        <f>IFERROR('6) Incurred (NY)'!D13/('1) Claims Notified'!D13-'2) Nil Settled (NY)'!D13),"")</f>
        <v>10434.752587412589</v>
      </c>
      <c r="L37" s="17">
        <f>IFERROR('6) Incurred (NY)'!E13/('1) Claims Notified'!E13-'2) Nil Settled (NY)'!E13),"")</f>
        <v>18976.136638207041</v>
      </c>
      <c r="M37" s="17">
        <f>IFERROR('6) Incurred (NY)'!F13/('1) Claims Notified'!F13-'2) Nil Settled (NY)'!F13),"")</f>
        <v>40757.343516483525</v>
      </c>
      <c r="N37" s="17">
        <f>IFERROR('6) Incurred (NY)'!G13/('1) Claims Notified'!G13-'2) Nil Settled (NY)'!G13),"")</f>
        <v>18350.12229390681</v>
      </c>
      <c r="O37" s="19">
        <f>IFERROR('6) Incurred (NY)'!I13/('1) Claims Notified'!I13-'2) Nil Settled (NY)'!I13),"")</f>
        <v>76111.974524253732</v>
      </c>
      <c r="R37" s="222">
        <f t="shared" si="7"/>
        <v>2003</v>
      </c>
      <c r="S37" s="233">
        <f>IFERROR('2) Nil Settled (NY)'!D13/'1) Claims Notified'!D13,"")</f>
        <v>0.27040816326530615</v>
      </c>
      <c r="T37" s="234">
        <f>IFERROR('2) Nil Settled (NY)'!E13/'1) Claims Notified'!E13,"")</f>
        <v>0.40920554854981084</v>
      </c>
      <c r="U37" s="234">
        <f>IFERROR('2) Nil Settled (NY)'!F13/'1) Claims Notified'!F13,"")</f>
        <v>0.33088235294117646</v>
      </c>
      <c r="V37" s="234">
        <f>IFERROR('2) Nil Settled (NY)'!G13/'1) Claims Notified'!G13,"")</f>
        <v>0.20738636363636365</v>
      </c>
      <c r="W37" s="235">
        <f>IFERROR('2) Nil Settled (NY)'!I13/'1) Claims Notified'!I13,"")</f>
        <v>0.24824684431977559</v>
      </c>
      <c r="Z37" s="222">
        <f t="shared" si="8"/>
        <v>2003</v>
      </c>
      <c r="AA37" s="233">
        <f>1-IFERROR(SUM('2) Nil Settled (NY)'!D13,'4) Settled At Cost (NY)'!D13)/'1) Claims Notified'!D13,"")</f>
        <v>1.5306122448979553E-2</v>
      </c>
      <c r="AB37" s="234">
        <f>1-IFERROR(SUM('2) Nil Settled (NY)'!E13,'4) Settled At Cost (NY)'!E13)/'1) Claims Notified'!E13,"")</f>
        <v>9.4577553593947483E-3</v>
      </c>
      <c r="AC37" s="234">
        <f>1-IFERROR(SUM('2) Nil Settled (NY)'!F13,'4) Settled At Cost (NY)'!F13)/'1) Claims Notified'!F13,"")</f>
        <v>0</v>
      </c>
      <c r="AD37" s="234">
        <f>1-IFERROR(SUM('2) Nil Settled (NY)'!G13,'4) Settled At Cost (NY)'!G13)/'1) Claims Notified'!G13,"")</f>
        <v>1.1363636363636354E-2</v>
      </c>
      <c r="AE37" s="235">
        <f>1-IFERROR(SUM('2) Nil Settled (NY)'!I13,'4) Settled At Cost (NY)'!I13)/'1) Claims Notified'!I13,"")</f>
        <v>1.3323983169705511E-2</v>
      </c>
      <c r="AH37" s="222">
        <f t="shared" si="9"/>
        <v>2003</v>
      </c>
      <c r="AI37" s="233">
        <f>IFERROR('4) Settled At Cost (NY)'!D13/'1) Claims Notified'!D13,"")</f>
        <v>0.7142857142857143</v>
      </c>
      <c r="AJ37" s="234">
        <f>IFERROR('4) Settled At Cost (NY)'!E13/'1) Claims Notified'!E13,"")</f>
        <v>0.58133669609079441</v>
      </c>
      <c r="AK37" s="234">
        <f>IFERROR('4) Settled At Cost (NY)'!F13/'1) Claims Notified'!F13,"")</f>
        <v>0.66911764705882348</v>
      </c>
      <c r="AL37" s="234">
        <f>IFERROR('4) Settled At Cost (NY)'!G13/'1) Claims Notified'!G13,"")</f>
        <v>0.78125</v>
      </c>
      <c r="AM37" s="235">
        <f>IFERROR('4) Settled At Cost (NY)'!I13/'1) Claims Notified'!I13,"")</f>
        <v>0.73842917251051898</v>
      </c>
      <c r="AO37" s="236"/>
      <c r="AP37" s="236"/>
      <c r="AQ37" s="236"/>
      <c r="AR37" s="236"/>
      <c r="AS37" s="236"/>
    </row>
    <row r="38" spans="2:45" x14ac:dyDescent="0.2">
      <c r="B38" s="222">
        <f t="shared" si="5"/>
        <v>2004</v>
      </c>
      <c r="C38" s="18">
        <f>IFERROR('6) Incurred (NY)'!D14/'1) Claims Notified'!D14,"")</f>
        <v>4954.9614285714297</v>
      </c>
      <c r="D38" s="17">
        <f>IFERROR('6) Incurred (NY)'!E14/'1) Claims Notified'!E14,"")</f>
        <v>13523.115808187646</v>
      </c>
      <c r="E38" s="17">
        <f>IFERROR('6) Incurred (NY)'!F14/'1) Claims Notified'!F14,"")</f>
        <v>33746.59972789116</v>
      </c>
      <c r="F38" s="17">
        <f>IFERROR('6) Incurred (NY)'!G14/'1) Claims Notified'!G14,"")</f>
        <v>16201.031999999999</v>
      </c>
      <c r="G38" s="19">
        <f>IFERROR('6) Incurred (NY)'!I14/'1) Claims Notified'!I14,"")</f>
        <v>58486.708500229324</v>
      </c>
      <c r="J38" s="222">
        <f t="shared" si="6"/>
        <v>2004</v>
      </c>
      <c r="K38" s="18">
        <f>IFERROR('6) Incurred (NY)'!D14/('1) Claims Notified'!D14-'2) Nil Settled (NY)'!D14),"")</f>
        <v>8034.3159887005677</v>
      </c>
      <c r="L38" s="17">
        <f>IFERROR('6) Incurred (NY)'!E14/('1) Claims Notified'!E14-'2) Nil Settled (NY)'!E14),"")</f>
        <v>21245.663375987504</v>
      </c>
      <c r="M38" s="17">
        <f>IFERROR('6) Incurred (NY)'!F14/('1) Claims Notified'!F14-'2) Nil Settled (NY)'!F14),"")</f>
        <v>44292.412142857145</v>
      </c>
      <c r="N38" s="17">
        <f>IFERROR('6) Incurred (NY)'!G14/('1) Claims Notified'!G14-'2) Nil Settled (NY)'!G14),"")</f>
        <v>20850.440591715975</v>
      </c>
      <c r="O38" s="19">
        <f>IFERROR('6) Incurred (NY)'!I14/('1) Claims Notified'!I14-'2) Nil Settled (NY)'!I14),"")</f>
        <v>77784.079049750464</v>
      </c>
      <c r="R38" s="222">
        <f t="shared" si="7"/>
        <v>2004</v>
      </c>
      <c r="S38" s="233">
        <f>IFERROR('2) Nil Settled (NY)'!D14/'1) Claims Notified'!D14,"")</f>
        <v>0.38327526132404183</v>
      </c>
      <c r="T38" s="234">
        <f>IFERROR('2) Nil Settled (NY)'!E14/'1) Claims Notified'!E14,"")</f>
        <v>0.36348818255908721</v>
      </c>
      <c r="U38" s="234">
        <f>IFERROR('2) Nil Settled (NY)'!F14/'1) Claims Notified'!F14,"")</f>
        <v>0.23809523809523808</v>
      </c>
      <c r="V38" s="234">
        <f>IFERROR('2) Nil Settled (NY)'!G14/'1) Claims Notified'!G14,"")</f>
        <v>0.22298850574712645</v>
      </c>
      <c r="W38" s="235">
        <f>IFERROR('2) Nil Settled (NY)'!I14/'1) Claims Notified'!I14,"")</f>
        <v>0.24808895066018069</v>
      </c>
      <c r="Z38" s="222">
        <f t="shared" si="8"/>
        <v>2004</v>
      </c>
      <c r="AA38" s="233">
        <f>1-IFERROR(SUM('2) Nil Settled (NY)'!D14,'4) Settled At Cost (NY)'!D14)/'1) Claims Notified'!D14,"")</f>
        <v>3.4843205574912939E-2</v>
      </c>
      <c r="AB38" s="234">
        <f>1-IFERROR(SUM('2) Nil Settled (NY)'!E14,'4) Settled At Cost (NY)'!E14)/'1) Claims Notified'!E14,"")</f>
        <v>2.2819885900570491E-2</v>
      </c>
      <c r="AC38" s="234">
        <f>1-IFERROR(SUM('2) Nil Settled (NY)'!F14,'4) Settled At Cost (NY)'!F14)/'1) Claims Notified'!F14,"")</f>
        <v>2.7210884353741527E-2</v>
      </c>
      <c r="AD38" s="234">
        <f>1-IFERROR(SUM('2) Nil Settled (NY)'!G14,'4) Settled At Cost (NY)'!G14)/'1) Claims Notified'!G14,"")</f>
        <v>4.1379310344827558E-2</v>
      </c>
      <c r="AE38" s="235">
        <f>1-IFERROR(SUM('2) Nil Settled (NY)'!I14,'4) Settled At Cost (NY)'!I14)/'1) Claims Notified'!I14,"")</f>
        <v>1.0423905489923557E-2</v>
      </c>
      <c r="AH38" s="222">
        <f t="shared" si="9"/>
        <v>2004</v>
      </c>
      <c r="AI38" s="233">
        <f>IFERROR('4) Settled At Cost (NY)'!D14/'1) Claims Notified'!D14,"")</f>
        <v>0.58188153310104529</v>
      </c>
      <c r="AJ38" s="234">
        <f>IFERROR('4) Settled At Cost (NY)'!E14/'1) Claims Notified'!E14,"")</f>
        <v>0.61369193154034229</v>
      </c>
      <c r="AK38" s="234">
        <f>IFERROR('4) Settled At Cost (NY)'!F14/'1) Claims Notified'!F14,"")</f>
        <v>0.73469387755102045</v>
      </c>
      <c r="AL38" s="234">
        <f>IFERROR('4) Settled At Cost (NY)'!G14/'1) Claims Notified'!G14,"")</f>
        <v>0.73563218390804597</v>
      </c>
      <c r="AM38" s="235">
        <f>IFERROR('4) Settled At Cost (NY)'!I14/'1) Claims Notified'!I14,"")</f>
        <v>0.74148714384989578</v>
      </c>
      <c r="AO38" s="236"/>
      <c r="AP38" s="236"/>
      <c r="AQ38" s="236"/>
      <c r="AR38" s="236"/>
      <c r="AS38" s="236"/>
    </row>
    <row r="39" spans="2:45" x14ac:dyDescent="0.2">
      <c r="B39" s="222">
        <f t="shared" si="5"/>
        <v>2005</v>
      </c>
      <c r="C39" s="18">
        <f>IFERROR('6) Incurred (NY)'!D15/'1) Claims Notified'!D15,"")</f>
        <v>2568.6135135135137</v>
      </c>
      <c r="D39" s="17">
        <f>IFERROR('6) Incurred (NY)'!E15/'1) Claims Notified'!E15,"")</f>
        <v>14120.88865800866</v>
      </c>
      <c r="E39" s="17">
        <f>IFERROR('6) Incurred (NY)'!F15/'1) Claims Notified'!F15,"")</f>
        <v>25747.241508379891</v>
      </c>
      <c r="F39" s="17">
        <f>IFERROR('6) Incurred (NY)'!G15/'1) Claims Notified'!G15,"")</f>
        <v>11730.190064829823</v>
      </c>
      <c r="G39" s="19">
        <f>IFERROR('6) Incurred (NY)'!I15/'1) Claims Notified'!I15,"")</f>
        <v>61584.43997354497</v>
      </c>
      <c r="J39" s="222">
        <f t="shared" si="6"/>
        <v>2005</v>
      </c>
      <c r="K39" s="18">
        <f>IFERROR('6) Incurred (NY)'!D15/('1) Claims Notified'!D15-'2) Nil Settled (NY)'!D15),"")</f>
        <v>5939.9187499999998</v>
      </c>
      <c r="L39" s="17">
        <f>IFERROR('6) Incurred (NY)'!E15/('1) Claims Notified'!E15-'2) Nil Settled (NY)'!E15),"")</f>
        <v>21775.202136181579</v>
      </c>
      <c r="M39" s="17">
        <f>IFERROR('6) Incurred (NY)'!F15/('1) Claims Notified'!F15-'2) Nil Settled (NY)'!F15),"")</f>
        <v>36005.908046875003</v>
      </c>
      <c r="N39" s="17">
        <f>IFERROR('6) Incurred (NY)'!G15/('1) Claims Notified'!G15-'2) Nil Settled (NY)'!G15),"")</f>
        <v>18230.54727959698</v>
      </c>
      <c r="O39" s="19">
        <f>IFERROR('6) Incurred (NY)'!I15/('1) Claims Notified'!I15-'2) Nil Settled (NY)'!I15),"")</f>
        <v>83887.993909909899</v>
      </c>
      <c r="R39" s="222">
        <f t="shared" si="7"/>
        <v>2005</v>
      </c>
      <c r="S39" s="233">
        <f>IFERROR('2) Nil Settled (NY)'!D15/'1) Claims Notified'!D15,"")</f>
        <v>0.56756756756756754</v>
      </c>
      <c r="T39" s="234">
        <f>IFERROR('2) Nil Settled (NY)'!E15/'1) Claims Notified'!E15,"")</f>
        <v>0.3515151515151515</v>
      </c>
      <c r="U39" s="234">
        <f>IFERROR('2) Nil Settled (NY)'!F15/'1) Claims Notified'!F15,"")</f>
        <v>0.28491620111731841</v>
      </c>
      <c r="V39" s="234">
        <f>IFERROR('2) Nil Settled (NY)'!G15/'1) Claims Notified'!G15,"")</f>
        <v>0.3565640194489465</v>
      </c>
      <c r="W39" s="235">
        <f>IFERROR('2) Nil Settled (NY)'!I15/'1) Claims Notified'!I15,"")</f>
        <v>0.26587301587301587</v>
      </c>
      <c r="Z39" s="222">
        <f t="shared" si="8"/>
        <v>2005</v>
      </c>
      <c r="AA39" s="233">
        <f>1-IFERROR(SUM('2) Nil Settled (NY)'!D15,'4) Settled At Cost (NY)'!D15)/'1) Claims Notified'!D15,"")</f>
        <v>5.4054054054054057E-2</v>
      </c>
      <c r="AB39" s="234">
        <f>1-IFERROR(SUM('2) Nil Settled (NY)'!E15,'4) Settled At Cost (NY)'!E15)/'1) Claims Notified'!E15,"")</f>
        <v>3.2034632034632082E-2</v>
      </c>
      <c r="AC39" s="234">
        <f>1-IFERROR(SUM('2) Nil Settled (NY)'!F15,'4) Settled At Cost (NY)'!F15)/'1) Claims Notified'!F15,"")</f>
        <v>6.1452513966480438E-2</v>
      </c>
      <c r="AD39" s="234">
        <f>1-IFERROR(SUM('2) Nil Settled (NY)'!G15,'4) Settled At Cost (NY)'!G15)/'1) Claims Notified'!G15,"")</f>
        <v>4.5380875202593152E-2</v>
      </c>
      <c r="AE39" s="235">
        <f>1-IFERROR(SUM('2) Nil Settled (NY)'!I15,'4) Settled At Cost (NY)'!I15)/'1) Claims Notified'!I15,"")</f>
        <v>2.5793650793650813E-2</v>
      </c>
      <c r="AH39" s="222">
        <f t="shared" si="9"/>
        <v>2005</v>
      </c>
      <c r="AI39" s="233">
        <f>IFERROR('4) Settled At Cost (NY)'!D15/'1) Claims Notified'!D15,"")</f>
        <v>0.3783783783783784</v>
      </c>
      <c r="AJ39" s="234">
        <f>IFERROR('4) Settled At Cost (NY)'!E15/'1) Claims Notified'!E15,"")</f>
        <v>0.61645021645021647</v>
      </c>
      <c r="AK39" s="234">
        <f>IFERROR('4) Settled At Cost (NY)'!F15/'1) Claims Notified'!F15,"")</f>
        <v>0.65363128491620115</v>
      </c>
      <c r="AL39" s="234">
        <f>IFERROR('4) Settled At Cost (NY)'!G15/'1) Claims Notified'!G15,"")</f>
        <v>0.59805510534846029</v>
      </c>
      <c r="AM39" s="235">
        <f>IFERROR('4) Settled At Cost (NY)'!I15/'1) Claims Notified'!I15,"")</f>
        <v>0.70833333333333337</v>
      </c>
      <c r="AO39" s="236"/>
      <c r="AP39" s="236"/>
      <c r="AQ39" s="236"/>
      <c r="AR39" s="236"/>
      <c r="AS39" s="236"/>
    </row>
    <row r="40" spans="2:45" x14ac:dyDescent="0.2">
      <c r="B40" s="222">
        <f t="shared" si="5"/>
        <v>2006</v>
      </c>
      <c r="C40" s="18">
        <f>IFERROR('6) Incurred (NY)'!D16/'1) Claims Notified'!D16,"")</f>
        <v>7088.3798076923076</v>
      </c>
      <c r="D40" s="17">
        <f>IFERROR('6) Incurred (NY)'!E16/'1) Claims Notified'!E16,"")</f>
        <v>16240.562702502995</v>
      </c>
      <c r="E40" s="17">
        <f>IFERROR('6) Incurred (NY)'!F16/'1) Claims Notified'!F16,"")</f>
        <v>31401.974189543726</v>
      </c>
      <c r="F40" s="17">
        <f>IFERROR('6) Incurred (NY)'!G16/'1) Claims Notified'!G16,"")</f>
        <v>13958.073140203021</v>
      </c>
      <c r="G40" s="19">
        <f>IFERROR('6) Incurred (NY)'!I16/'1) Claims Notified'!I16,"")</f>
        <v>66898.633501634773</v>
      </c>
      <c r="J40" s="222">
        <f t="shared" si="6"/>
        <v>2006</v>
      </c>
      <c r="K40" s="18">
        <f>IFERROR('6) Incurred (NY)'!D16/('1) Claims Notified'!D16-'2) Nil Settled (NY)'!D16),"")</f>
        <v>15358.15625</v>
      </c>
      <c r="L40" s="17">
        <f>IFERROR('6) Incurred (NY)'!E16/('1) Claims Notified'!E16-'2) Nil Settled (NY)'!E16),"")</f>
        <v>27239.073491980889</v>
      </c>
      <c r="M40" s="17">
        <f>IFERROR('6) Incurred (NY)'!F16/('1) Claims Notified'!F16-'2) Nil Settled (NY)'!F16),"")</f>
        <v>47463.903516379309</v>
      </c>
      <c r="N40" s="17">
        <f>IFERROR('6) Incurred (NY)'!G16/('1) Claims Notified'!G16-'2) Nil Settled (NY)'!G16),"")</f>
        <v>24271.920288136287</v>
      </c>
      <c r="O40" s="19">
        <f>IFERROR('6) Incurred (NY)'!I16/('1) Claims Notified'!I16-'2) Nil Settled (NY)'!I16),"")</f>
        <v>88694.492192105798</v>
      </c>
      <c r="R40" s="222">
        <f t="shared" si="7"/>
        <v>2006</v>
      </c>
      <c r="S40" s="233">
        <f>IFERROR('2) Nil Settled (NY)'!D16/'1) Claims Notified'!D16,"")</f>
        <v>0.53846153846153844</v>
      </c>
      <c r="T40" s="234">
        <f>IFERROR('2) Nil Settled (NY)'!E16/'1) Claims Notified'!E16,"")</f>
        <v>0.40377697841726617</v>
      </c>
      <c r="U40" s="234">
        <f>IFERROR('2) Nil Settled (NY)'!F16/'1) Claims Notified'!F16,"")</f>
        <v>0.33840304182509506</v>
      </c>
      <c r="V40" s="234">
        <f>IFERROR('2) Nil Settled (NY)'!G16/'1) Claims Notified'!G16,"")</f>
        <v>0.42492917847025496</v>
      </c>
      <c r="W40" s="235">
        <f>IFERROR('2) Nil Settled (NY)'!I16/'1) Claims Notified'!I16,"")</f>
        <v>0.24574083634486318</v>
      </c>
      <c r="Z40" s="222">
        <f t="shared" si="8"/>
        <v>2006</v>
      </c>
      <c r="AA40" s="233">
        <f>1-IFERROR(SUM('2) Nil Settled (NY)'!D16,'4) Settled At Cost (NY)'!D16)/'1) Claims Notified'!D16,"")</f>
        <v>6.7307692307692291E-2</v>
      </c>
      <c r="AB40" s="234">
        <f>1-IFERROR(SUM('2) Nil Settled (NY)'!E16,'4) Settled At Cost (NY)'!E16)/'1) Claims Notified'!E16,"")</f>
        <v>3.5971223021582732E-2</v>
      </c>
      <c r="AC40" s="234">
        <f>1-IFERROR(SUM('2) Nil Settled (NY)'!F16,'4) Settled At Cost (NY)'!F16)/'1) Claims Notified'!F16,"")</f>
        <v>4.5627376425855459E-2</v>
      </c>
      <c r="AD40" s="234">
        <f>1-IFERROR(SUM('2) Nil Settled (NY)'!G16,'4) Settled At Cost (NY)'!G16)/'1) Claims Notified'!G16,"")</f>
        <v>2.1246458923512734E-2</v>
      </c>
      <c r="AE40" s="235">
        <f>1-IFERROR(SUM('2) Nil Settled (NY)'!I16,'4) Settled At Cost (NY)'!I16)/'1) Claims Notified'!I16,"")</f>
        <v>3.4073309241094529E-2</v>
      </c>
      <c r="AH40" s="222">
        <f t="shared" si="9"/>
        <v>2006</v>
      </c>
      <c r="AI40" s="233">
        <f>IFERROR('4) Settled At Cost (NY)'!D16/'1) Claims Notified'!D16,"")</f>
        <v>0.39423076923076922</v>
      </c>
      <c r="AJ40" s="234">
        <f>IFERROR('4) Settled At Cost (NY)'!E16/'1) Claims Notified'!E16,"")</f>
        <v>0.56025179856115104</v>
      </c>
      <c r="AK40" s="234">
        <f>IFERROR('4) Settled At Cost (NY)'!F16/'1) Claims Notified'!F16,"")</f>
        <v>0.61596958174904948</v>
      </c>
      <c r="AL40" s="234">
        <f>IFERROR('4) Settled At Cost (NY)'!G16/'1) Claims Notified'!G16,"")</f>
        <v>0.55382436260623225</v>
      </c>
      <c r="AM40" s="235">
        <f>IFERROR('4) Settled At Cost (NY)'!I16/'1) Claims Notified'!I16,"")</f>
        <v>0.72018585441404237</v>
      </c>
      <c r="AN40" s="50"/>
      <c r="AO40" s="236"/>
      <c r="AP40" s="236"/>
      <c r="AQ40" s="236"/>
      <c r="AR40" s="236"/>
      <c r="AS40" s="236"/>
    </row>
    <row r="41" spans="2:45" x14ac:dyDescent="0.2">
      <c r="B41" s="222">
        <f t="shared" si="5"/>
        <v>2007</v>
      </c>
      <c r="C41" s="18">
        <f>IFERROR('6) Incurred (NY)'!D17/'1) Claims Notified'!D17,"")</f>
        <v>1557.2162222222221</v>
      </c>
      <c r="D41" s="17">
        <f>IFERROR('6) Incurred (NY)'!E17/'1) Claims Notified'!E17,"")</f>
        <v>15107.848296457161</v>
      </c>
      <c r="E41" s="17">
        <f>IFERROR('6) Incurred (NY)'!F17/'1) Claims Notified'!F17,"")</f>
        <v>26788.13074896641</v>
      </c>
      <c r="F41" s="17">
        <f>IFERROR('6) Incurred (NY)'!G17/'1) Claims Notified'!G17,"")</f>
        <v>16903.44063982966</v>
      </c>
      <c r="G41" s="19">
        <f>IFERROR('6) Incurred (NY)'!I17/'1) Claims Notified'!I17,"")</f>
        <v>68775.720339660256</v>
      </c>
      <c r="J41" s="222">
        <f t="shared" si="6"/>
        <v>2007</v>
      </c>
      <c r="K41" s="18">
        <f>IFERROR('6) Incurred (NY)'!D17/('1) Claims Notified'!D17-'2) Nil Settled (NY)'!D17),"")</f>
        <v>4379.6706249999997</v>
      </c>
      <c r="L41" s="17">
        <f>IFERROR('6) Incurred (NY)'!E17/('1) Claims Notified'!E17-'2) Nil Settled (NY)'!E17),"")</f>
        <v>25203.614219682087</v>
      </c>
      <c r="M41" s="17">
        <f>IFERROR('6) Incurred (NY)'!F17/('1) Claims Notified'!F17-'2) Nil Settled (NY)'!F17),"")</f>
        <v>41138.915078769845</v>
      </c>
      <c r="N41" s="17">
        <f>IFERROR('6) Incurred (NY)'!G17/('1) Claims Notified'!G17-'2) Nil Settled (NY)'!G17),"")</f>
        <v>27385.769088555193</v>
      </c>
      <c r="O41" s="19">
        <f>IFERROR('6) Incurred (NY)'!I17/('1) Claims Notified'!I17-'2) Nil Settled (NY)'!I17),"")</f>
        <v>91370.885006224024</v>
      </c>
      <c r="R41" s="222">
        <f t="shared" si="7"/>
        <v>2007</v>
      </c>
      <c r="S41" s="233">
        <f>IFERROR('2) Nil Settled (NY)'!D17/'1) Claims Notified'!D17,"")</f>
        <v>0.64444444444444449</v>
      </c>
      <c r="T41" s="234">
        <f>IFERROR('2) Nil Settled (NY)'!E17/'1) Claims Notified'!E17,"")</f>
        <v>0.40056818181818182</v>
      </c>
      <c r="U41" s="234">
        <f>IFERROR('2) Nil Settled (NY)'!F17/'1) Claims Notified'!F17,"")</f>
        <v>0.34883720930232559</v>
      </c>
      <c r="V41" s="234">
        <f>IFERROR('2) Nil Settled (NY)'!G17/'1) Claims Notified'!G17,"")</f>
        <v>0.38276553106212424</v>
      </c>
      <c r="W41" s="235">
        <f>IFERROR('2) Nil Settled (NY)'!I17/'1) Claims Notified'!I17,"")</f>
        <v>0.24729064039408866</v>
      </c>
      <c r="Z41" s="222">
        <f t="shared" si="8"/>
        <v>2007</v>
      </c>
      <c r="AA41" s="233">
        <f>1-IFERROR(SUM('2) Nil Settled (NY)'!D17,'4) Settled At Cost (NY)'!D17)/'1) Claims Notified'!D17,"")</f>
        <v>0.1333333333333333</v>
      </c>
      <c r="AB41" s="234">
        <f>1-IFERROR(SUM('2) Nil Settled (NY)'!E17,'4) Settled At Cost (NY)'!E17)/'1) Claims Notified'!E17,"")</f>
        <v>3.125E-2</v>
      </c>
      <c r="AC41" s="234">
        <f>1-IFERROR(SUM('2) Nil Settled (NY)'!F17,'4) Settled At Cost (NY)'!F17)/'1) Claims Notified'!F17,"")</f>
        <v>0</v>
      </c>
      <c r="AD41" s="234">
        <f>1-IFERROR(SUM('2) Nil Settled (NY)'!G17,'4) Settled At Cost (NY)'!G17)/'1) Claims Notified'!G17,"")</f>
        <v>2.4048096192384794E-2</v>
      </c>
      <c r="AE41" s="235">
        <f>1-IFERROR(SUM('2) Nil Settled (NY)'!I17,'4) Settled At Cost (NY)'!I17)/'1) Claims Notified'!I17,"")</f>
        <v>2.2660098522167438E-2</v>
      </c>
      <c r="AH41" s="222">
        <f t="shared" si="9"/>
        <v>2007</v>
      </c>
      <c r="AI41" s="233">
        <f>IFERROR('4) Settled At Cost (NY)'!D17/'1) Claims Notified'!D17,"")</f>
        <v>0.22222222222222221</v>
      </c>
      <c r="AJ41" s="234">
        <f>IFERROR('4) Settled At Cost (NY)'!E17/'1) Claims Notified'!E17,"")</f>
        <v>0.56818181818181823</v>
      </c>
      <c r="AK41" s="234">
        <f>IFERROR('4) Settled At Cost (NY)'!F17/'1) Claims Notified'!F17,"")</f>
        <v>0.65116279069767447</v>
      </c>
      <c r="AL41" s="234">
        <f>IFERROR('4) Settled At Cost (NY)'!G17/'1) Claims Notified'!G17,"")</f>
        <v>0.59318637274549102</v>
      </c>
      <c r="AM41" s="235">
        <f>IFERROR('4) Settled At Cost (NY)'!I17/'1) Claims Notified'!I17,"")</f>
        <v>0.73004926108374379</v>
      </c>
      <c r="AN41" s="50"/>
      <c r="AO41" s="236"/>
      <c r="AP41" s="236"/>
      <c r="AQ41" s="236"/>
      <c r="AR41" s="236"/>
      <c r="AS41" s="236"/>
    </row>
    <row r="42" spans="2:45" x14ac:dyDescent="0.2">
      <c r="B42" s="222">
        <f t="shared" si="5"/>
        <v>2008</v>
      </c>
      <c r="C42" s="18">
        <f>IFERROR('6) Incurred (NY)'!D18/'1) Claims Notified'!D18,"")</f>
        <v>4085.2148511904766</v>
      </c>
      <c r="D42" s="17">
        <f>IFERROR('6) Incurred (NY)'!E18/'1) Claims Notified'!E18,"")</f>
        <v>16355.542150676534</v>
      </c>
      <c r="E42" s="17">
        <f>IFERROR('6) Incurred (NY)'!F18/'1) Claims Notified'!F18,"")</f>
        <v>22290.422397183509</v>
      </c>
      <c r="F42" s="17">
        <f>IFERROR('6) Incurred (NY)'!G18/'1) Claims Notified'!G18,"")</f>
        <v>16484.155995690689</v>
      </c>
      <c r="G42" s="19">
        <f>IFERROR('6) Incurred (NY)'!I18/'1) Claims Notified'!I18,"")</f>
        <v>70534.76767564482</v>
      </c>
      <c r="J42" s="222">
        <f t="shared" si="6"/>
        <v>2008</v>
      </c>
      <c r="K42" s="18">
        <f>IFERROR('6) Incurred (NY)'!D18/('1) Claims Notified'!D18-'2) Nil Settled (NY)'!D18),"")</f>
        <v>7149.1259895833346</v>
      </c>
      <c r="L42" s="17">
        <f>IFERROR('6) Incurred (NY)'!E18/('1) Claims Notified'!E18-'2) Nil Settled (NY)'!E18),"")</f>
        <v>25945.83732084596</v>
      </c>
      <c r="M42" s="17">
        <f>IFERROR('6) Incurred (NY)'!F18/('1) Claims Notified'!F18-'2) Nil Settled (NY)'!F18),"")</f>
        <v>37411.410690009747</v>
      </c>
      <c r="N42" s="17">
        <f>IFERROR('6) Incurred (NY)'!G18/('1) Claims Notified'!G18-'2) Nil Settled (NY)'!G18),"")</f>
        <v>26987.335037192719</v>
      </c>
      <c r="O42" s="19">
        <f>IFERROR('6) Incurred (NY)'!I18/('1) Claims Notified'!I18-'2) Nil Settled (NY)'!I18),"")</f>
        <v>92315.841479192022</v>
      </c>
      <c r="R42" s="222">
        <f t="shared" si="7"/>
        <v>2008</v>
      </c>
      <c r="S42" s="233">
        <f>IFERROR('2) Nil Settled (NY)'!D18/'1) Claims Notified'!D18,"")</f>
        <v>0.42857142857142855</v>
      </c>
      <c r="T42" s="234">
        <f>IFERROR('2) Nil Settled (NY)'!E18/'1) Claims Notified'!E18,"")</f>
        <v>0.36962750716332377</v>
      </c>
      <c r="U42" s="234">
        <f>IFERROR('2) Nil Settled (NY)'!F18/'1) Claims Notified'!F18,"")</f>
        <v>0.40418118466898956</v>
      </c>
      <c r="V42" s="234">
        <f>IFERROR('2) Nil Settled (NY)'!G18/'1) Claims Notified'!G18,"")</f>
        <v>0.38918918918918921</v>
      </c>
      <c r="W42" s="235">
        <f>IFERROR('2) Nil Settled (NY)'!I18/'1) Claims Notified'!I18,"")</f>
        <v>0.23594080338266385</v>
      </c>
      <c r="Z42" s="222">
        <f t="shared" si="8"/>
        <v>2008</v>
      </c>
      <c r="AA42" s="233">
        <f>1-IFERROR(SUM('2) Nil Settled (NY)'!D18,'4) Settled At Cost (NY)'!D18)/'1) Claims Notified'!D18,"")</f>
        <v>0.11904761904761907</v>
      </c>
      <c r="AB42" s="234">
        <f>1-IFERROR(SUM('2) Nil Settled (NY)'!E18,'4) Settled At Cost (NY)'!E18)/'1) Claims Notified'!E18,"")</f>
        <v>3.8204393505253065E-2</v>
      </c>
      <c r="AC42" s="234">
        <f>1-IFERROR(SUM('2) Nil Settled (NY)'!F18,'4) Settled At Cost (NY)'!F18)/'1) Claims Notified'!F18,"")</f>
        <v>3.8327526132404199E-2</v>
      </c>
      <c r="AD42" s="234">
        <f>1-IFERROR(SUM('2) Nil Settled (NY)'!G18,'4) Settled At Cost (NY)'!G18)/'1) Claims Notified'!G18,"")</f>
        <v>2.522522522522519E-2</v>
      </c>
      <c r="AE42" s="235">
        <f>1-IFERROR(SUM('2) Nil Settled (NY)'!I18,'4) Settled At Cost (NY)'!I18)/'1) Claims Notified'!I18,"")</f>
        <v>3.8900634249471433E-2</v>
      </c>
      <c r="AH42" s="222">
        <f t="shared" si="9"/>
        <v>2008</v>
      </c>
      <c r="AI42" s="233">
        <f>IFERROR('4) Settled At Cost (NY)'!D18/'1) Claims Notified'!D18,"")</f>
        <v>0.45238095238095238</v>
      </c>
      <c r="AJ42" s="234">
        <f>IFERROR('4) Settled At Cost (NY)'!E18/'1) Claims Notified'!E18,"")</f>
        <v>0.59216809933142311</v>
      </c>
      <c r="AK42" s="234">
        <f>IFERROR('4) Settled At Cost (NY)'!F18/'1) Claims Notified'!F18,"")</f>
        <v>0.55749128919860624</v>
      </c>
      <c r="AL42" s="234">
        <f>IFERROR('4) Settled At Cost (NY)'!G18/'1) Claims Notified'!G18,"")</f>
        <v>0.5855855855855856</v>
      </c>
      <c r="AM42" s="235">
        <f>IFERROR('4) Settled At Cost (NY)'!I18/'1) Claims Notified'!I18,"")</f>
        <v>0.72515856236786469</v>
      </c>
      <c r="AN42" s="50"/>
      <c r="AO42" s="236"/>
      <c r="AP42" s="236"/>
      <c r="AQ42" s="236"/>
      <c r="AR42" s="236"/>
      <c r="AS42" s="236"/>
    </row>
    <row r="43" spans="2:45" x14ac:dyDescent="0.2">
      <c r="B43" s="222">
        <f t="shared" si="5"/>
        <v>2009</v>
      </c>
      <c r="C43" s="18">
        <f>IFERROR('6) Incurred (NY)'!D19/'1) Claims Notified'!D19,"")</f>
        <v>4369.1863877976193</v>
      </c>
      <c r="D43" s="17">
        <f>IFERROR('6) Incurred (NY)'!E19/'1) Claims Notified'!E19,"")</f>
        <v>15955.336592130552</v>
      </c>
      <c r="E43" s="17">
        <f>IFERROR('6) Incurred (NY)'!F19/'1) Claims Notified'!F19,"")</f>
        <v>28340.684336717859</v>
      </c>
      <c r="F43" s="17">
        <f>IFERROR('6) Incurred (NY)'!G19/'1) Claims Notified'!G19,"")</f>
        <v>16984.764495098869</v>
      </c>
      <c r="G43" s="19">
        <f>IFERROR('6) Incurred (NY)'!I19/'1) Claims Notified'!I19,"")</f>
        <v>71987.278995761284</v>
      </c>
      <c r="J43" s="222">
        <f t="shared" si="6"/>
        <v>2009</v>
      </c>
      <c r="K43" s="18">
        <f>IFERROR('6) Incurred (NY)'!D19/('1) Claims Notified'!D19-'2) Nil Settled (NY)'!D19),"")</f>
        <v>5779.7111271653548</v>
      </c>
      <c r="L43" s="17">
        <f>IFERROR('6) Incurred (NY)'!E19/('1) Claims Notified'!E19-'2) Nil Settled (NY)'!E19),"")</f>
        <v>26270.161393917078</v>
      </c>
      <c r="M43" s="17">
        <f>IFERROR('6) Incurred (NY)'!F19/('1) Claims Notified'!F19-'2) Nil Settled (NY)'!F19),"")</f>
        <v>47450.402918047621</v>
      </c>
      <c r="N43" s="17">
        <f>IFERROR('6) Incurred (NY)'!G19/('1) Claims Notified'!G19-'2) Nil Settled (NY)'!G19),"")</f>
        <v>26865.981372944592</v>
      </c>
      <c r="O43" s="19">
        <f>IFERROR('6) Incurred (NY)'!I19/('1) Claims Notified'!I19-'2) Nil Settled (NY)'!I19),"")</f>
        <v>94039.580440192847</v>
      </c>
      <c r="R43" s="222">
        <f t="shared" si="7"/>
        <v>2009</v>
      </c>
      <c r="S43" s="233">
        <f>IFERROR('2) Nil Settled (NY)'!D19/'1) Claims Notified'!D19,"")</f>
        <v>0.24404761904761904</v>
      </c>
      <c r="T43" s="234">
        <f>IFERROR('2) Nil Settled (NY)'!E19/'1) Claims Notified'!E19,"")</f>
        <v>0.39264413518886682</v>
      </c>
      <c r="U43" s="234">
        <f>IFERROR('2) Nil Settled (NY)'!F19/'1) Claims Notified'!F19,"")</f>
        <v>0.40273037542662116</v>
      </c>
      <c r="V43" s="234">
        <f>IFERROR('2) Nil Settled (NY)'!G19/'1) Claims Notified'!G19,"")</f>
        <v>0.3677966101694915</v>
      </c>
      <c r="W43" s="235">
        <f>IFERROR('2) Nil Settled (NY)'!I19/'1) Claims Notified'!I19,"")</f>
        <v>0.23450021088148459</v>
      </c>
      <c r="Z43" s="222">
        <f t="shared" si="8"/>
        <v>2009</v>
      </c>
      <c r="AA43" s="233">
        <f>1-IFERROR(SUM('2) Nil Settled (NY)'!D19,'4) Settled At Cost (NY)'!D19)/'1) Claims Notified'!D19,"")</f>
        <v>0.20238095238095233</v>
      </c>
      <c r="AB43" s="234">
        <f>1-IFERROR(SUM('2) Nil Settled (NY)'!E19,'4) Settled At Cost (NY)'!E19)/'1) Claims Notified'!E19,"")</f>
        <v>6.4612326043737567E-2</v>
      </c>
      <c r="AC43" s="234">
        <f>1-IFERROR(SUM('2) Nil Settled (NY)'!F19,'4) Settled At Cost (NY)'!F19)/'1) Claims Notified'!F19,"")</f>
        <v>6.8259385665529027E-2</v>
      </c>
      <c r="AD43" s="234">
        <f>1-IFERROR(SUM('2) Nil Settled (NY)'!G19,'4) Settled At Cost (NY)'!G19)/'1) Claims Notified'!G19,"")</f>
        <v>5.2542372881355881E-2</v>
      </c>
      <c r="AE43" s="235">
        <f>1-IFERROR(SUM('2) Nil Settled (NY)'!I19,'4) Settled At Cost (NY)'!I19)/'1) Claims Notified'!I19,"")</f>
        <v>5.1033319274567668E-2</v>
      </c>
      <c r="AH43" s="222">
        <f t="shared" si="9"/>
        <v>2009</v>
      </c>
      <c r="AI43" s="233">
        <f>IFERROR('4) Settled At Cost (NY)'!D19/'1) Claims Notified'!D19,"")</f>
        <v>0.5535714285714286</v>
      </c>
      <c r="AJ43" s="234">
        <f>IFERROR('4) Settled At Cost (NY)'!E19/'1) Claims Notified'!E19,"")</f>
        <v>0.54274353876739567</v>
      </c>
      <c r="AK43" s="234">
        <f>IFERROR('4) Settled At Cost (NY)'!F19/'1) Claims Notified'!F19,"")</f>
        <v>0.52901023890784982</v>
      </c>
      <c r="AL43" s="234">
        <f>IFERROR('4) Settled At Cost (NY)'!G19/'1) Claims Notified'!G19,"")</f>
        <v>0.57966101694915251</v>
      </c>
      <c r="AM43" s="235">
        <f>IFERROR('4) Settled At Cost (NY)'!I19/'1) Claims Notified'!I19,"")</f>
        <v>0.71446646984394768</v>
      </c>
      <c r="AN43" s="50"/>
      <c r="AO43" s="236"/>
      <c r="AP43" s="236"/>
      <c r="AQ43" s="236"/>
      <c r="AR43" s="236"/>
      <c r="AS43" s="236"/>
    </row>
    <row r="44" spans="2:45" x14ac:dyDescent="0.2">
      <c r="B44" s="222">
        <f t="shared" si="5"/>
        <v>2010</v>
      </c>
      <c r="C44" s="18">
        <f>IFERROR('6) Incurred (NY)'!D20/'1) Claims Notified'!D20,"")</f>
        <v>5822.0378096200984</v>
      </c>
      <c r="D44" s="17">
        <f>IFERROR('6) Incurred (NY)'!E20/'1) Claims Notified'!E20,"")</f>
        <v>15407.875594326242</v>
      </c>
      <c r="E44" s="17">
        <f>IFERROR('6) Incurred (NY)'!F20/'1) Claims Notified'!F20,"")</f>
        <v>28463.152811434567</v>
      </c>
      <c r="F44" s="17">
        <f>IFERROR('6) Incurred (NY)'!G20/'1) Claims Notified'!G20,"")</f>
        <v>15110.239655686932</v>
      </c>
      <c r="G44" s="19">
        <f>IFERROR('6) Incurred (NY)'!I20/'1) Claims Notified'!I20,"")</f>
        <v>72895.171730703994</v>
      </c>
      <c r="J44" s="222">
        <f t="shared" si="6"/>
        <v>2010</v>
      </c>
      <c r="K44" s="18">
        <f>IFERROR('6) Incurred (NY)'!D20/('1) Claims Notified'!D20-'2) Nil Settled (NY)'!D20),"")</f>
        <v>7917.9714210833345</v>
      </c>
      <c r="L44" s="17">
        <f>IFERROR('6) Incurred (NY)'!E20/('1) Claims Notified'!E20-'2) Nil Settled (NY)'!E20),"")</f>
        <v>26135.464166015041</v>
      </c>
      <c r="M44" s="17">
        <f>IFERROR('6) Incurred (NY)'!F20/('1) Claims Notified'!F20-'2) Nil Settled (NY)'!F20),"")</f>
        <v>45916.97293165388</v>
      </c>
      <c r="N44" s="17">
        <f>IFERROR('6) Incurred (NY)'!G20/('1) Claims Notified'!G20-'2) Nil Settled (NY)'!G20),"")</f>
        <v>24440.606219034602</v>
      </c>
      <c r="O44" s="19">
        <f>IFERROR('6) Incurred (NY)'!I20/('1) Claims Notified'!I20-'2) Nil Settled (NY)'!I20),"")</f>
        <v>96853.72467715916</v>
      </c>
      <c r="R44" s="222">
        <f t="shared" si="7"/>
        <v>2010</v>
      </c>
      <c r="S44" s="233">
        <f>IFERROR('2) Nil Settled (NY)'!D20/'1) Claims Notified'!D20,"")</f>
        <v>0.26470588235294118</v>
      </c>
      <c r="T44" s="234">
        <f>IFERROR('2) Nil Settled (NY)'!E20/'1) Claims Notified'!E20,"")</f>
        <v>0.41046099290780141</v>
      </c>
      <c r="U44" s="234">
        <f>IFERROR('2) Nil Settled (NY)'!F20/'1) Claims Notified'!F20,"")</f>
        <v>0.38011695906432746</v>
      </c>
      <c r="V44" s="234">
        <f>IFERROR('2) Nil Settled (NY)'!G20/'1) Claims Notified'!G20,"")</f>
        <v>0.38175675675675674</v>
      </c>
      <c r="W44" s="235">
        <f>IFERROR('2) Nil Settled (NY)'!I20/'1) Claims Notified'!I20,"")</f>
        <v>0.24736842105263157</v>
      </c>
      <c r="Z44" s="222">
        <f t="shared" si="8"/>
        <v>2010</v>
      </c>
      <c r="AA44" s="233">
        <f>1-IFERROR(SUM('2) Nil Settled (NY)'!D20,'4) Settled At Cost (NY)'!D20)/'1) Claims Notified'!D20,"")</f>
        <v>0.24264705882352944</v>
      </c>
      <c r="AB44" s="234">
        <f>1-IFERROR(SUM('2) Nil Settled (NY)'!E20,'4) Settled At Cost (NY)'!E20)/'1) Claims Notified'!E20,"")</f>
        <v>6.9148936170212782E-2</v>
      </c>
      <c r="AC44" s="234">
        <f>1-IFERROR(SUM('2) Nil Settled (NY)'!F20,'4) Settled At Cost (NY)'!F20)/'1) Claims Notified'!F20,"")</f>
        <v>0.10526315789473684</v>
      </c>
      <c r="AD44" s="234">
        <f>1-IFERROR(SUM('2) Nil Settled (NY)'!G20,'4) Settled At Cost (NY)'!G20)/'1) Claims Notified'!G20,"")</f>
        <v>6.4189189189189144E-2</v>
      </c>
      <c r="AE44" s="235">
        <f>1-IFERROR(SUM('2) Nil Settled (NY)'!I20,'4) Settled At Cost (NY)'!I20)/'1) Claims Notified'!I20,"")</f>
        <v>7.2064777327935259E-2</v>
      </c>
      <c r="AH44" s="222">
        <f t="shared" si="9"/>
        <v>2010</v>
      </c>
      <c r="AI44" s="233">
        <f>IFERROR('4) Settled At Cost (NY)'!D20/'1) Claims Notified'!D20,"")</f>
        <v>0.49264705882352944</v>
      </c>
      <c r="AJ44" s="234">
        <f>IFERROR('4) Settled At Cost (NY)'!E20/'1) Claims Notified'!E20,"")</f>
        <v>0.52039007092198586</v>
      </c>
      <c r="AK44" s="234">
        <f>IFERROR('4) Settled At Cost (NY)'!F20/'1) Claims Notified'!F20,"")</f>
        <v>0.51461988304093564</v>
      </c>
      <c r="AL44" s="234">
        <f>IFERROR('4) Settled At Cost (NY)'!G20/'1) Claims Notified'!G20,"")</f>
        <v>0.55405405405405406</v>
      </c>
      <c r="AM44" s="235">
        <f>IFERROR('4) Settled At Cost (NY)'!I20/'1) Claims Notified'!I20,"")</f>
        <v>0.68056680161943317</v>
      </c>
      <c r="AN44" s="50"/>
      <c r="AO44" s="236"/>
      <c r="AP44" s="236"/>
      <c r="AQ44" s="236"/>
      <c r="AR44" s="236"/>
      <c r="AS44" s="236"/>
    </row>
    <row r="45" spans="2:45" x14ac:dyDescent="0.2">
      <c r="B45" s="222">
        <f t="shared" si="5"/>
        <v>2011</v>
      </c>
      <c r="C45" s="18">
        <f>IFERROR('6) Incurred (NY)'!D21/'1) Claims Notified'!D21,"")</f>
        <v>6348.0885557170541</v>
      </c>
      <c r="D45" s="17">
        <f>IFERROR('6) Incurred (NY)'!E21/'1) Claims Notified'!E21,"")</f>
        <v>17582.069660997091</v>
      </c>
      <c r="E45" s="17">
        <f>IFERROR('6) Incurred (NY)'!F21/'1) Claims Notified'!F21,"")</f>
        <v>25488.468380744958</v>
      </c>
      <c r="F45" s="17">
        <f>IFERROR('6) Incurred (NY)'!G21/'1) Claims Notified'!G21,"")</f>
        <v>20135.200132598424</v>
      </c>
      <c r="G45" s="19">
        <f>IFERROR('6) Incurred (NY)'!I21/'1) Claims Notified'!I21,"")</f>
        <v>75695.446497752797</v>
      </c>
      <c r="J45" s="222">
        <f t="shared" si="6"/>
        <v>2011</v>
      </c>
      <c r="K45" s="18">
        <f>IFERROR('6) Incurred (NY)'!D21/('1) Claims Notified'!D21-'2) Nil Settled (NY)'!D21),"")</f>
        <v>8334.894897582697</v>
      </c>
      <c r="L45" s="17">
        <f>IFERROR('6) Incurred (NY)'!E21/('1) Claims Notified'!E21-'2) Nil Settled (NY)'!E21),"")</f>
        <v>28434.279324635128</v>
      </c>
      <c r="M45" s="17">
        <f>IFERROR('6) Incurred (NY)'!F21/('1) Claims Notified'!F21-'2) Nil Settled (NY)'!F21),"")</f>
        <v>41624.313283071402</v>
      </c>
      <c r="N45" s="17">
        <f>IFERROR('6) Incurred (NY)'!G21/('1) Claims Notified'!G21-'2) Nil Settled (NY)'!G21),"")</f>
        <v>30155.311519339619</v>
      </c>
      <c r="O45" s="19">
        <f>IFERROR('6) Incurred (NY)'!I21/('1) Claims Notified'!I21-'2) Nil Settled (NY)'!I21),"")</f>
        <v>99201.681909668943</v>
      </c>
      <c r="R45" s="222">
        <f t="shared" si="7"/>
        <v>2011</v>
      </c>
      <c r="S45" s="233">
        <f>IFERROR('2) Nil Settled (NY)'!D21/'1) Claims Notified'!D21,"")</f>
        <v>0.23837209302325582</v>
      </c>
      <c r="T45" s="234">
        <f>IFERROR('2) Nil Settled (NY)'!E21/'1) Claims Notified'!E21,"")</f>
        <v>0.38165938864628823</v>
      </c>
      <c r="U45" s="234">
        <f>IFERROR('2) Nil Settled (NY)'!F21/'1) Claims Notified'!F21,"")</f>
        <v>0.38765432098765434</v>
      </c>
      <c r="V45" s="234">
        <f>IFERROR('2) Nil Settled (NY)'!G21/'1) Claims Notified'!G21,"")</f>
        <v>0.33228346456692914</v>
      </c>
      <c r="W45" s="235">
        <f>IFERROR('2) Nil Settled (NY)'!I21/'1) Claims Notified'!I21,"")</f>
        <v>0.23695400077309625</v>
      </c>
      <c r="Z45" s="222">
        <f t="shared" si="8"/>
        <v>2011</v>
      </c>
      <c r="AA45" s="233">
        <f>1-IFERROR(SUM('2) Nil Settled (NY)'!D21,'4) Settled At Cost (NY)'!D21)/'1) Claims Notified'!D21,"")</f>
        <v>0.23255813953488369</v>
      </c>
      <c r="AB45" s="234">
        <f>1-IFERROR(SUM('2) Nil Settled (NY)'!E21,'4) Settled At Cost (NY)'!E21)/'1) Claims Notified'!E21,"")</f>
        <v>0.13449781659388649</v>
      </c>
      <c r="AC45" s="234">
        <f>1-IFERROR(SUM('2) Nil Settled (NY)'!F21,'4) Settled At Cost (NY)'!F21)/'1) Claims Notified'!F21,"")</f>
        <v>0.11604938271604937</v>
      </c>
      <c r="AD45" s="234">
        <f>1-IFERROR(SUM('2) Nil Settled (NY)'!G21,'4) Settled At Cost (NY)'!G21)/'1) Claims Notified'!G21,"")</f>
        <v>0.15748031496062997</v>
      </c>
      <c r="AE45" s="235">
        <f>1-IFERROR(SUM('2) Nil Settled (NY)'!I21,'4) Settled At Cost (NY)'!I21)/'1) Claims Notified'!I21,"")</f>
        <v>0.1283339775802087</v>
      </c>
      <c r="AH45" s="222">
        <f t="shared" si="9"/>
        <v>2011</v>
      </c>
      <c r="AI45" s="233">
        <f>IFERROR('4) Settled At Cost (NY)'!D21/'1) Claims Notified'!D21,"")</f>
        <v>0.52906976744186052</v>
      </c>
      <c r="AJ45" s="234">
        <f>IFERROR('4) Settled At Cost (NY)'!E21/'1) Claims Notified'!E21,"")</f>
        <v>0.48384279475982533</v>
      </c>
      <c r="AK45" s="234">
        <f>IFERROR('4) Settled At Cost (NY)'!F21/'1) Claims Notified'!F21,"")</f>
        <v>0.49629629629629629</v>
      </c>
      <c r="AL45" s="234">
        <f>IFERROR('4) Settled At Cost (NY)'!G21/'1) Claims Notified'!G21,"")</f>
        <v>0.51023622047244099</v>
      </c>
      <c r="AM45" s="235">
        <f>IFERROR('4) Settled At Cost (NY)'!I21/'1) Claims Notified'!I21,"")</f>
        <v>0.63471202164669505</v>
      </c>
      <c r="AN45" s="50"/>
      <c r="AO45" s="236"/>
      <c r="AP45" s="236"/>
      <c r="AQ45" s="236"/>
      <c r="AR45" s="236"/>
      <c r="AS45" s="236"/>
    </row>
    <row r="46" spans="2:45" x14ac:dyDescent="0.2">
      <c r="B46" s="222">
        <f t="shared" si="5"/>
        <v>2012</v>
      </c>
      <c r="C46" s="18">
        <f>IFERROR('6) Incurred (NY)'!D22/'1) Claims Notified'!D22,"")</f>
        <v>4568.9721243221693</v>
      </c>
      <c r="D46" s="17">
        <f>IFERROR('6) Incurred (NY)'!E22/'1) Claims Notified'!E22,"")</f>
        <v>20081.617089124418</v>
      </c>
      <c r="E46" s="17">
        <f>IFERROR('6) Incurred (NY)'!F22/'1) Claims Notified'!F22,"")</f>
        <v>30242.732780496503</v>
      </c>
      <c r="F46" s="17">
        <f>IFERROR('6) Incurred (NY)'!G22/'1) Claims Notified'!G22,"")</f>
        <v>23252.378783366894</v>
      </c>
      <c r="G46" s="19">
        <f>IFERROR('6) Incurred (NY)'!I22/'1) Claims Notified'!I22,"")</f>
        <v>81467.092863382946</v>
      </c>
      <c r="J46" s="222">
        <f t="shared" si="6"/>
        <v>2012</v>
      </c>
      <c r="K46" s="18">
        <f>IFERROR('6) Incurred (NY)'!D22/('1) Claims Notified'!D22-'2) Nil Settled (NY)'!D22),"")</f>
        <v>5986.9289904911184</v>
      </c>
      <c r="L46" s="17">
        <f>IFERROR('6) Incurred (NY)'!E22/('1) Claims Notified'!E22-'2) Nil Settled (NY)'!E22),"")</f>
        <v>29265.439426698518</v>
      </c>
      <c r="M46" s="17">
        <f>IFERROR('6) Incurred (NY)'!F22/('1) Claims Notified'!F22-'2) Nil Settled (NY)'!F22),"")</f>
        <v>51861.112106478788</v>
      </c>
      <c r="N46" s="17">
        <f>IFERROR('6) Incurred (NY)'!G22/('1) Claims Notified'!G22-'2) Nil Settled (NY)'!G22),"")</f>
        <v>33185.866271280334</v>
      </c>
      <c r="O46" s="19">
        <f>IFERROR('6) Incurred (NY)'!I22/('1) Claims Notified'!I22-'2) Nil Settled (NY)'!I22),"")</f>
        <v>106184.53840407387</v>
      </c>
      <c r="R46" s="222">
        <f t="shared" si="7"/>
        <v>2012</v>
      </c>
      <c r="S46" s="233">
        <f>IFERROR('2) Nil Settled (NY)'!D22/'1) Claims Notified'!D22,"")</f>
        <v>0.23684210526315788</v>
      </c>
      <c r="T46" s="234">
        <f>IFERROR('2) Nil Settled (NY)'!E22/'1) Claims Notified'!E22,"")</f>
        <v>0.3138111888111888</v>
      </c>
      <c r="U46" s="234">
        <f>IFERROR('2) Nil Settled (NY)'!F22/'1) Claims Notified'!F22,"")</f>
        <v>0.41685144124168516</v>
      </c>
      <c r="V46" s="234">
        <f>IFERROR('2) Nil Settled (NY)'!G22/'1) Claims Notified'!G22,"")</f>
        <v>0.29932885906040269</v>
      </c>
      <c r="W46" s="235">
        <f>IFERROR('2) Nil Settled (NY)'!I22/'1) Claims Notified'!I22,"")</f>
        <v>0.23277819833459501</v>
      </c>
      <c r="Z46" s="222">
        <f t="shared" si="8"/>
        <v>2012</v>
      </c>
      <c r="AA46" s="233">
        <f>1-IFERROR(SUM('2) Nil Settled (NY)'!D22,'4) Settled At Cost (NY)'!D22)/'1) Claims Notified'!D22,"")</f>
        <v>0.20095693779904311</v>
      </c>
      <c r="AB46" s="234">
        <f>1-IFERROR(SUM('2) Nil Settled (NY)'!E22,'4) Settled At Cost (NY)'!E22)/'1) Claims Notified'!E22,"")</f>
        <v>0.31468531468531469</v>
      </c>
      <c r="AC46" s="234">
        <f>1-IFERROR(SUM('2) Nil Settled (NY)'!F22,'4) Settled At Cost (NY)'!F22)/'1) Claims Notified'!F22,"")</f>
        <v>0.23946784922394682</v>
      </c>
      <c r="AD46" s="234">
        <f>1-IFERROR(SUM('2) Nil Settled (NY)'!G22,'4) Settled At Cost (NY)'!G22)/'1) Claims Notified'!G22,"")</f>
        <v>0.29798657718120802</v>
      </c>
      <c r="AE46" s="235">
        <f>1-IFERROR(SUM('2) Nil Settled (NY)'!I22,'4) Settled At Cost (NY)'!I22)/'1) Claims Notified'!I22,"")</f>
        <v>0.24224072672218022</v>
      </c>
      <c r="AH46" s="222">
        <f t="shared" si="9"/>
        <v>2012</v>
      </c>
      <c r="AI46" s="233">
        <f>IFERROR('4) Settled At Cost (NY)'!D22/'1) Claims Notified'!D22,"")</f>
        <v>0.56220095693779903</v>
      </c>
      <c r="AJ46" s="234">
        <f>IFERROR('4) Settled At Cost (NY)'!E22/'1) Claims Notified'!E22,"")</f>
        <v>0.37150349650349651</v>
      </c>
      <c r="AK46" s="234">
        <f>IFERROR('4) Settled At Cost (NY)'!F22/'1) Claims Notified'!F22,"")</f>
        <v>0.34368070953436808</v>
      </c>
      <c r="AL46" s="234">
        <f>IFERROR('4) Settled At Cost (NY)'!G22/'1) Claims Notified'!G22,"")</f>
        <v>0.40268456375838924</v>
      </c>
      <c r="AM46" s="235">
        <f>IFERROR('4) Settled At Cost (NY)'!I22/'1) Claims Notified'!I22,"")</f>
        <v>0.52498107494322488</v>
      </c>
      <c r="AN46" s="50"/>
      <c r="AO46" s="236"/>
      <c r="AP46" s="236"/>
      <c r="AQ46" s="236"/>
      <c r="AR46" s="236"/>
      <c r="AS46" s="236"/>
    </row>
    <row r="47" spans="2:45" x14ac:dyDescent="0.2">
      <c r="B47" s="222">
        <f t="shared" si="5"/>
        <v>2013</v>
      </c>
      <c r="C47" s="18">
        <f>IFERROR('6) Incurred (NY)'!D23/'1) Claims Notified'!D23,"")</f>
        <v>5347.4207456306312</v>
      </c>
      <c r="D47" s="17">
        <f>IFERROR('6) Incurred (NY)'!E23/'1) Claims Notified'!E23,"")</f>
        <v>20195.277116456473</v>
      </c>
      <c r="E47" s="17">
        <f>IFERROR('6) Incurred (NY)'!F23/'1) Claims Notified'!F23,"")</f>
        <v>36728.48009109206</v>
      </c>
      <c r="F47" s="17">
        <f>IFERROR('6) Incurred (NY)'!G23/'1) Claims Notified'!G23,"")</f>
        <v>21726.057842191138</v>
      </c>
      <c r="G47" s="19">
        <f>IFERROR('6) Incurred (NY)'!I23/'1) Claims Notified'!I23,"")</f>
        <v>80921.450164346883</v>
      </c>
      <c r="J47" s="222">
        <f t="shared" si="6"/>
        <v>2013</v>
      </c>
      <c r="K47" s="18">
        <f>IFERROR('6) Incurred (NY)'!D23/('1) Claims Notified'!D23-'2) Nil Settled (NY)'!D23),"")</f>
        <v>6966.7101263497652</v>
      </c>
      <c r="L47" s="17">
        <f>IFERROR('6) Incurred (NY)'!E23/('1) Claims Notified'!E23-'2) Nil Settled (NY)'!E23),"")</f>
        <v>30528.89984763223</v>
      </c>
      <c r="M47" s="17">
        <f>IFERROR('6) Incurred (NY)'!F23/('1) Claims Notified'!F23-'2) Nil Settled (NY)'!F23),"")</f>
        <v>55092.72013663809</v>
      </c>
      <c r="N47" s="17">
        <f>IFERROR('6) Incurred (NY)'!G23/('1) Claims Notified'!G23-'2) Nil Settled (NY)'!G23),"")</f>
        <v>28766.909920679009</v>
      </c>
      <c r="O47" s="19">
        <f>IFERROR('6) Incurred (NY)'!I23/('1) Claims Notified'!I23-'2) Nil Settled (NY)'!I23),"")</f>
        <v>103607.52145319559</v>
      </c>
      <c r="R47" s="222">
        <f t="shared" si="7"/>
        <v>2013</v>
      </c>
      <c r="S47" s="233">
        <f>IFERROR('2) Nil Settled (NY)'!D23/'1) Claims Notified'!D23,"")</f>
        <v>0.23243243243243245</v>
      </c>
      <c r="T47" s="234">
        <f>IFERROR('2) Nil Settled (NY)'!E23/'1) Claims Notified'!E23,"")</f>
        <v>0.33848657445077296</v>
      </c>
      <c r="U47" s="234">
        <f>IFERROR('2) Nil Settled (NY)'!F23/'1) Claims Notified'!F23,"")</f>
        <v>0.33333333333333331</v>
      </c>
      <c r="V47" s="234">
        <f>IFERROR('2) Nil Settled (NY)'!G23/'1) Claims Notified'!G23,"")</f>
        <v>0.24475524475524477</v>
      </c>
      <c r="W47" s="235">
        <f>IFERROR('2) Nil Settled (NY)'!I23/'1) Claims Notified'!I23,"")</f>
        <v>0.21896162528216703</v>
      </c>
      <c r="Z47" s="222">
        <f t="shared" si="8"/>
        <v>2013</v>
      </c>
      <c r="AA47" s="233">
        <f>1-IFERROR(SUM('2) Nil Settled (NY)'!D23,'4) Settled At Cost (NY)'!D23)/'1) Claims Notified'!D23,"")</f>
        <v>0.34594594594594597</v>
      </c>
      <c r="AB47" s="234">
        <f>1-IFERROR(SUM('2) Nil Settled (NY)'!E23,'4) Settled At Cost (NY)'!E23)/'1) Claims Notified'!E23,"")</f>
        <v>0.45809601301871439</v>
      </c>
      <c r="AC47" s="234">
        <f>1-IFERROR(SUM('2) Nil Settled (NY)'!F23,'4) Settled At Cost (NY)'!F23)/'1) Claims Notified'!F23,"")</f>
        <v>0.48</v>
      </c>
      <c r="AD47" s="234">
        <f>1-IFERROR(SUM('2) Nil Settled (NY)'!G23,'4) Settled At Cost (NY)'!G23)/'1) Claims Notified'!G23,"")</f>
        <v>0.50629370629370629</v>
      </c>
      <c r="AE47" s="235">
        <f>1-IFERROR(SUM('2) Nil Settled (NY)'!I23,'4) Settled At Cost (NY)'!I23)/'1) Claims Notified'!I23,"")</f>
        <v>0.41083521444695259</v>
      </c>
      <c r="AH47" s="222">
        <f t="shared" si="9"/>
        <v>2013</v>
      </c>
      <c r="AI47" s="233">
        <f>IFERROR('4) Settled At Cost (NY)'!D23/'1) Claims Notified'!D23,"")</f>
        <v>0.42162162162162165</v>
      </c>
      <c r="AJ47" s="234">
        <f>IFERROR('4) Settled At Cost (NY)'!E23/'1) Claims Notified'!E23,"")</f>
        <v>0.20341741253051263</v>
      </c>
      <c r="AK47" s="234">
        <f>IFERROR('4) Settled At Cost (NY)'!F23/'1) Claims Notified'!F23,"")</f>
        <v>0.18666666666666668</v>
      </c>
      <c r="AL47" s="234">
        <f>IFERROR('4) Settled At Cost (NY)'!G23/'1) Claims Notified'!G23,"")</f>
        <v>0.24895104895104894</v>
      </c>
      <c r="AM47" s="235">
        <f>IFERROR('4) Settled At Cost (NY)'!I23/'1) Claims Notified'!I23,"")</f>
        <v>0.37020316027088035</v>
      </c>
      <c r="AN47" s="50"/>
      <c r="AO47" s="236"/>
      <c r="AP47" s="236"/>
      <c r="AQ47" s="236"/>
      <c r="AR47" s="236"/>
      <c r="AS47" s="236"/>
    </row>
    <row r="48" spans="2:45" x14ac:dyDescent="0.2">
      <c r="B48" s="222">
        <f t="shared" ref="B48:B49" si="10">B47+1</f>
        <v>2014</v>
      </c>
      <c r="C48" s="18">
        <f>IFERROR('6) Incurred (NY)'!D24/'1) Claims Notified'!D24,"")</f>
        <v>7634.2874050925939</v>
      </c>
      <c r="D48" s="17">
        <f>IFERROR('6) Incurred (NY)'!E24/'1) Claims Notified'!E24,"")</f>
        <v>22482.704052946556</v>
      </c>
      <c r="E48" s="17">
        <f>IFERROR('6) Incurred (NY)'!F24/'1) Claims Notified'!F24,"")</f>
        <v>49182.257692475105</v>
      </c>
      <c r="F48" s="17">
        <f>IFERROR('6) Incurred (NY)'!G24/'1) Claims Notified'!G24,"")</f>
        <v>21926.278403120821</v>
      </c>
      <c r="G48" s="19">
        <f>IFERROR('6) Incurred (NY)'!I24/'1) Claims Notified'!I24,"")</f>
        <v>88284.978964062655</v>
      </c>
      <c r="J48" s="222">
        <f t="shared" si="6"/>
        <v>2014</v>
      </c>
      <c r="K48" s="18">
        <f>IFERROR('6) Incurred (NY)'!D24/('1) Claims Notified'!D24-'2) Nil Settled (NY)'!D24),"")</f>
        <v>9447.4306638020844</v>
      </c>
      <c r="L48" s="17">
        <f>IFERROR('6) Incurred (NY)'!E24/('1) Claims Notified'!E24-'2) Nil Settled (NY)'!E24),"")</f>
        <v>29092.573301473061</v>
      </c>
      <c r="M48" s="17">
        <f>IFERROR('6) Incurred (NY)'!F24/('1) Claims Notified'!F24-'2) Nil Settled (NY)'!F24),"")</f>
        <v>61397.458949429711</v>
      </c>
      <c r="N48" s="17">
        <f>IFERROR('6) Incurred (NY)'!G24/('1) Claims Notified'!G24-'2) Nil Settled (NY)'!G24),"")</f>
        <v>28466.520244395055</v>
      </c>
      <c r="O48" s="19">
        <f>IFERROR('6) Incurred (NY)'!I24/('1) Claims Notified'!I24-'2) Nil Settled (NY)'!I24),"")</f>
        <v>105847.0446719676</v>
      </c>
      <c r="R48" s="222">
        <f t="shared" si="7"/>
        <v>2014</v>
      </c>
      <c r="S48" s="233">
        <f>IFERROR('2) Nil Settled (NY)'!D24/'1) Claims Notified'!D24,"")</f>
        <v>0.19191919191919191</v>
      </c>
      <c r="T48" s="234">
        <f>IFERROR('2) Nil Settled (NY)'!E24/'1) Claims Notified'!E24,"")</f>
        <v>0.22720125786163523</v>
      </c>
      <c r="U48" s="234">
        <f>IFERROR('2) Nil Settled (NY)'!F24/'1) Claims Notified'!F24,"")</f>
        <v>0.19895287958115182</v>
      </c>
      <c r="V48" s="234">
        <f>IFERROR('2) Nil Settled (NY)'!G24/'1) Claims Notified'!G24,"")</f>
        <v>0.22975206611570248</v>
      </c>
      <c r="W48" s="235">
        <f>IFERROR('2) Nil Settled (NY)'!I24/'1) Claims Notified'!I24,"")</f>
        <v>0.16591928251121077</v>
      </c>
      <c r="Z48" s="222">
        <f t="shared" si="8"/>
        <v>2014</v>
      </c>
      <c r="AA48" s="233">
        <f>1-IFERROR(SUM('2) Nil Settled (NY)'!D24,'4) Settled At Cost (NY)'!D24)/'1) Claims Notified'!D24,"")</f>
        <v>0.61616161616161613</v>
      </c>
      <c r="AB48" s="234">
        <f>1-IFERROR(SUM('2) Nil Settled (NY)'!E24,'4) Settled At Cost (NY)'!E24)/'1) Claims Notified'!E24,"")</f>
        <v>0.68003144654088055</v>
      </c>
      <c r="AC48" s="234">
        <f>1-IFERROR(SUM('2) Nil Settled (NY)'!F24,'4) Settled At Cost (NY)'!F24)/'1) Claims Notified'!F24,"")</f>
        <v>0.68324607329842935</v>
      </c>
      <c r="AD48" s="234">
        <f>1-IFERROR(SUM('2) Nil Settled (NY)'!G24,'4) Settled At Cost (NY)'!G24)/'1) Claims Notified'!G24,"")</f>
        <v>0.64793388429752063</v>
      </c>
      <c r="AE48" s="235">
        <f>1-IFERROR(SUM('2) Nil Settled (NY)'!I24,'4) Settled At Cost (NY)'!I24)/'1) Claims Notified'!I24,"")</f>
        <v>0.65097159940209259</v>
      </c>
      <c r="AH48" s="222">
        <f t="shared" si="9"/>
        <v>2014</v>
      </c>
      <c r="AI48" s="233">
        <f>IFERROR('4) Settled At Cost (NY)'!D24/'1) Claims Notified'!D24,"")</f>
        <v>0.19191919191919191</v>
      </c>
      <c r="AJ48" s="234">
        <f>IFERROR('4) Settled At Cost (NY)'!E24/'1) Claims Notified'!E24,"")</f>
        <v>9.276729559748427E-2</v>
      </c>
      <c r="AK48" s="234">
        <f>IFERROR('4) Settled At Cost (NY)'!F24/'1) Claims Notified'!F24,"")</f>
        <v>0.11780104712041885</v>
      </c>
      <c r="AL48" s="234">
        <f>IFERROR('4) Settled At Cost (NY)'!G24/'1) Claims Notified'!G24,"")</f>
        <v>0.12231404958677686</v>
      </c>
      <c r="AM48" s="235">
        <f>IFERROR('4) Settled At Cost (NY)'!I24/'1) Claims Notified'!I24,"")</f>
        <v>0.18310911808669655</v>
      </c>
      <c r="AN48" s="50"/>
      <c r="AO48" s="236"/>
      <c r="AP48" s="236"/>
      <c r="AQ48" s="236"/>
      <c r="AR48" s="236"/>
      <c r="AS48" s="236"/>
    </row>
    <row r="49" spans="2:45" x14ac:dyDescent="0.2">
      <c r="B49" s="226">
        <f t="shared" si="10"/>
        <v>2015</v>
      </c>
      <c r="C49" s="20">
        <f>IFERROR('6) Incurred (NY)'!D25/'1) Claims Notified'!D25,"")</f>
        <v>8607.425245518687</v>
      </c>
      <c r="D49" s="21">
        <f>IFERROR('6) Incurred (NY)'!E25/'1) Claims Notified'!E25,"")</f>
        <v>28221.29773471212</v>
      </c>
      <c r="E49" s="21">
        <f>IFERROR('6) Incurred (NY)'!F25/'1) Claims Notified'!F25,"")</f>
        <v>73833.752722677207</v>
      </c>
      <c r="F49" s="21">
        <f>IFERROR('6) Incurred (NY)'!G25/'1) Claims Notified'!G25,"")</f>
        <v>26151.680387063396</v>
      </c>
      <c r="G49" s="22">
        <f>IFERROR('6) Incurred (NY)'!I25/'1) Claims Notified'!I25,"")</f>
        <v>97683.17583422063</v>
      </c>
      <c r="J49" s="226">
        <f t="shared" si="6"/>
        <v>2015</v>
      </c>
      <c r="K49" s="20">
        <f>IFERROR('6) Incurred (NY)'!D25/('1) Claims Notified'!D25-'2) Nil Settled (NY)'!D25),"")</f>
        <v>9795.4292507595474</v>
      </c>
      <c r="L49" s="21">
        <f>IFERROR('6) Incurred (NY)'!E25/('1) Claims Notified'!E25-'2) Nil Settled (NY)'!E25),"")</f>
        <v>31605.669996901968</v>
      </c>
      <c r="M49" s="21">
        <f>IFERROR('6) Incurred (NY)'!F25/('1) Claims Notified'!F25-'2) Nil Settled (NY)'!F25),"")</f>
        <v>78816.398611937635</v>
      </c>
      <c r="N49" s="21">
        <f>IFERROR('6) Incurred (NY)'!G25/('1) Claims Notified'!G25-'2) Nil Settled (NY)'!G25),"")</f>
        <v>28554.807773982735</v>
      </c>
      <c r="O49" s="22">
        <f>IFERROR('6) Incurred (NY)'!I25/('1) Claims Notified'!I25-'2) Nil Settled (NY)'!I25),"")</f>
        <v>103978.06403527514</v>
      </c>
      <c r="R49" s="226">
        <f t="shared" si="7"/>
        <v>2015</v>
      </c>
      <c r="S49" s="237">
        <f>IFERROR('2) Nil Settled (NY)'!D25/'1) Claims Notified'!D25,"")</f>
        <v>0.12128146453089245</v>
      </c>
      <c r="T49" s="238">
        <f>IFERROR('2) Nil Settled (NY)'!E25/'1) Claims Notified'!E25,"")</f>
        <v>0.10708117443868739</v>
      </c>
      <c r="U49" s="238">
        <f>IFERROR('2) Nil Settled (NY)'!F25/'1) Claims Notified'!F25,"")</f>
        <v>6.3218390804597707E-2</v>
      </c>
      <c r="V49" s="238">
        <f>IFERROR('2) Nil Settled (NY)'!G25/'1) Claims Notified'!G25,"")</f>
        <v>8.4158415841584164E-2</v>
      </c>
      <c r="W49" s="239">
        <f>IFERROR('2) Nil Settled (NY)'!I25/'1) Claims Notified'!I25,"")</f>
        <v>6.054054054054054E-2</v>
      </c>
      <c r="Z49" s="226">
        <f t="shared" si="8"/>
        <v>2015</v>
      </c>
      <c r="AA49" s="237">
        <f>1-IFERROR(SUM('2) Nil Settled (NY)'!D25,'4) Settled At Cost (NY)'!D25)/'1) Claims Notified'!D25,"")</f>
        <v>0.8398169336384439</v>
      </c>
      <c r="AB49" s="238">
        <f>1-IFERROR(SUM('2) Nil Settled (NY)'!E25,'4) Settled At Cost (NY)'!E25)/'1) Claims Notified'!E25,"")</f>
        <v>0.88082901554404147</v>
      </c>
      <c r="AC49" s="238">
        <f>1-IFERROR(SUM('2) Nil Settled (NY)'!F25,'4) Settled At Cost (NY)'!F25)/'1) Claims Notified'!F25,"")</f>
        <v>0.9137931034482758</v>
      </c>
      <c r="AD49" s="238">
        <f>1-IFERROR(SUM('2) Nil Settled (NY)'!G25,'4) Settled At Cost (NY)'!G25)/'1) Claims Notified'!G25,"")</f>
        <v>0.8910891089108911</v>
      </c>
      <c r="AE49" s="239">
        <f>1-IFERROR(SUM('2) Nil Settled (NY)'!I25,'4) Settled At Cost (NY)'!I25)/'1) Claims Notified'!I25,"")</f>
        <v>0.92324324324324325</v>
      </c>
      <c r="AH49" s="226">
        <f t="shared" si="9"/>
        <v>2015</v>
      </c>
      <c r="AI49" s="237">
        <f>IFERROR('4) Settled At Cost (NY)'!D25/'1) Claims Notified'!D25,"")</f>
        <v>3.8901601830663615E-2</v>
      </c>
      <c r="AJ49" s="238">
        <f>IFERROR('4) Settled At Cost (NY)'!E25/'1) Claims Notified'!E25,"")</f>
        <v>1.2089810017271158E-2</v>
      </c>
      <c r="AK49" s="238">
        <f>IFERROR('4) Settled At Cost (NY)'!F25/'1) Claims Notified'!F25,"")</f>
        <v>2.2988505747126436E-2</v>
      </c>
      <c r="AL49" s="238">
        <f>IFERROR('4) Settled At Cost (NY)'!G25/'1) Claims Notified'!G25,"")</f>
        <v>2.4752475247524754E-2</v>
      </c>
      <c r="AM49" s="239">
        <f>IFERROR('4) Settled At Cost (NY)'!I25/'1) Claims Notified'!I25,"")</f>
        <v>1.6216216216216217E-2</v>
      </c>
      <c r="AN49" s="50"/>
      <c r="AO49" s="236"/>
      <c r="AP49" s="236"/>
      <c r="AQ49" s="236"/>
      <c r="AR49" s="236"/>
      <c r="AS49" s="236"/>
    </row>
    <row r="50" spans="2:45" x14ac:dyDescent="0.2"/>
    <row r="51" spans="2:45" x14ac:dyDescent="0.2"/>
    <row r="52" spans="2:45" x14ac:dyDescent="0.2"/>
    <row r="53" spans="2:45" x14ac:dyDescent="0.2">
      <c r="B53" s="249" t="s">
        <v>38</v>
      </c>
      <c r="C53" s="250"/>
      <c r="D53" s="250"/>
      <c r="E53" s="250"/>
      <c r="F53" s="250"/>
      <c r="G53" s="251"/>
      <c r="J53" s="249" t="s">
        <v>37</v>
      </c>
      <c r="K53" s="250"/>
      <c r="L53" s="250"/>
      <c r="M53" s="250"/>
      <c r="N53" s="250"/>
      <c r="O53" s="251"/>
      <c r="R53" s="249" t="s">
        <v>39</v>
      </c>
      <c r="S53" s="250"/>
      <c r="T53" s="250"/>
      <c r="U53" s="250"/>
      <c r="V53" s="250"/>
      <c r="W53" s="251"/>
    </row>
    <row r="54" spans="2:45" ht="38.25" x14ac:dyDescent="0.2">
      <c r="B54" s="121" t="s">
        <v>17</v>
      </c>
      <c r="C54" s="210" t="s">
        <v>31</v>
      </c>
      <c r="D54" s="210" t="s">
        <v>2</v>
      </c>
      <c r="E54" s="210" t="s">
        <v>3</v>
      </c>
      <c r="F54" s="210" t="s">
        <v>7</v>
      </c>
      <c r="G54" s="221" t="s">
        <v>4</v>
      </c>
      <c r="J54" s="121" t="s">
        <v>17</v>
      </c>
      <c r="K54" s="210" t="s">
        <v>31</v>
      </c>
      <c r="L54" s="210" t="s">
        <v>2</v>
      </c>
      <c r="M54" s="210" t="s">
        <v>3</v>
      </c>
      <c r="N54" s="210" t="s">
        <v>7</v>
      </c>
      <c r="O54" s="221" t="s">
        <v>4</v>
      </c>
      <c r="R54" s="121" t="s">
        <v>17</v>
      </c>
      <c r="S54" s="210" t="s">
        <v>31</v>
      </c>
      <c r="T54" s="210" t="s">
        <v>2</v>
      </c>
      <c r="U54" s="210" t="s">
        <v>3</v>
      </c>
      <c r="V54" s="210" t="s">
        <v>7</v>
      </c>
      <c r="W54" s="221" t="s">
        <v>4</v>
      </c>
      <c r="Y54" s="240"/>
      <c r="AD54" s="240"/>
    </row>
    <row r="55" spans="2:45" x14ac:dyDescent="0.2">
      <c r="B55" s="222">
        <f>$B$5</f>
        <v>1996</v>
      </c>
      <c r="C55" s="18">
        <f>IFERROR('8) Paid on Settled (SY)'!D6/('5) Settled At Cost (SY)'!D6+'3) Nil Settled (SY)'!D6),"")</f>
        <v>20312.193999999996</v>
      </c>
      <c r="D55" s="17">
        <f>IFERROR('8) Paid on Settled (SY)'!E6/('5) Settled At Cost (SY)'!E6+'3) Nil Settled (SY)'!E6),"")</f>
        <v>12805.022398452611</v>
      </c>
      <c r="E55" s="17">
        <f>IFERROR('8) Paid on Settled (SY)'!F6/('5) Settled At Cost (SY)'!F6+'3) Nil Settled (SY)'!F6),"")</f>
        <v>10612.475333333334</v>
      </c>
      <c r="F55" s="17" t="str">
        <f>IFERROR('8) Paid on Settled (SY)'!G6/('5) Settled At Cost (SY)'!G6+'3) Nil Settled (SY)'!G6),"")</f>
        <v/>
      </c>
      <c r="G55" s="19">
        <f>IFERROR('8) Paid on Settled (SY)'!I6/('5) Settled At Cost (SY)'!I6+'3) Nil Settled (SY)'!I6),"")</f>
        <v>24442.475236051501</v>
      </c>
      <c r="J55" s="222">
        <f>$B$5</f>
        <v>1996</v>
      </c>
      <c r="K55" s="18">
        <f>IFERROR('8) Paid on Settled (SY)'!D6/'5) Settled At Cost (SY)'!D6,"")</f>
        <v>20312.193999999996</v>
      </c>
      <c r="L55" s="17">
        <f>IFERROR('8) Paid on Settled (SY)'!E6/'5) Settled At Cost (SY)'!E6,"")</f>
        <v>19820.947844311377</v>
      </c>
      <c r="M55" s="17">
        <f>IFERROR('8) Paid on Settled (SY)'!F6/'5) Settled At Cost (SY)'!F6,"")</f>
        <v>11791.63925925926</v>
      </c>
      <c r="N55" s="17" t="str">
        <f>IFERROR('8) Paid on Settled (SY)'!G6/'5) Settled At Cost (SY)'!G6,"")</f>
        <v/>
      </c>
      <c r="O55" s="19">
        <f>IFERROR('8) Paid on Settled (SY)'!I6/'5) Settled At Cost (SY)'!I6,"")</f>
        <v>33698.797218934909</v>
      </c>
      <c r="R55" s="222">
        <f>$B$5</f>
        <v>1996</v>
      </c>
      <c r="S55" s="233">
        <f>IFERROR('3) Nil Settled (SY)'!D6/('5) Settled At Cost (SY)'!D6+'3) Nil Settled (SY)'!D6),"")</f>
        <v>0</v>
      </c>
      <c r="T55" s="234">
        <f>IFERROR('3) Nil Settled (SY)'!E6/('5) Settled At Cost (SY)'!E6+'3) Nil Settled (SY)'!E6),"")</f>
        <v>0.35396518375241781</v>
      </c>
      <c r="U55" s="234">
        <f>IFERROR('3) Nil Settled (SY)'!F6/('5) Settled At Cost (SY)'!F6+'3) Nil Settled (SY)'!F6),"")</f>
        <v>0.1</v>
      </c>
      <c r="V55" s="234" t="str">
        <f>IFERROR('3) Nil Settled (SY)'!G6/('5) Settled At Cost (SY)'!G6+'3) Nil Settled (SY)'!G6),"")</f>
        <v/>
      </c>
      <c r="W55" s="235">
        <f>IFERROR('3) Nil Settled (SY)'!I6/('5) Settled At Cost (SY)'!I6+'3) Nil Settled (SY)'!I6),"")</f>
        <v>0.27467811158798283</v>
      </c>
      <c r="Y55" s="240"/>
    </row>
    <row r="56" spans="2:45" x14ac:dyDescent="0.2">
      <c r="B56" s="222">
        <f t="shared" ref="B56:B72" si="11">B55+1</f>
        <v>1997</v>
      </c>
      <c r="C56" s="18">
        <f>IFERROR('8) Paid on Settled (SY)'!D7/('5) Settled At Cost (SY)'!D7+'3) Nil Settled (SY)'!D7),"")</f>
        <v>6458.3183333333327</v>
      </c>
      <c r="D56" s="17">
        <f>IFERROR('8) Paid on Settled (SY)'!E7/('5) Settled At Cost (SY)'!E7+'3) Nil Settled (SY)'!E7),"")</f>
        <v>10197.245605700713</v>
      </c>
      <c r="E56" s="17">
        <f>IFERROR('8) Paid on Settled (SY)'!F7/('5) Settled At Cost (SY)'!F7+'3) Nil Settled (SY)'!F7),"")</f>
        <v>6029.2633333333333</v>
      </c>
      <c r="F56" s="17">
        <f>IFERROR('8) Paid on Settled (SY)'!G7/('5) Settled At Cost (SY)'!G7+'3) Nil Settled (SY)'!G7),"")</f>
        <v>57842.27</v>
      </c>
      <c r="G56" s="19">
        <f>IFERROR('8) Paid on Settled (SY)'!I7/('5) Settled At Cost (SY)'!I7+'3) Nil Settled (SY)'!I7),"")</f>
        <v>26085.672727272726</v>
      </c>
      <c r="J56" s="222">
        <f t="shared" ref="J56:J72" si="12">J55+1</f>
        <v>1997</v>
      </c>
      <c r="K56" s="18">
        <f>IFERROR('8) Paid on Settled (SY)'!D7/'5) Settled At Cost (SY)'!D7,"")</f>
        <v>6458.3183333333327</v>
      </c>
      <c r="L56" s="17">
        <f>IFERROR('8) Paid on Settled (SY)'!E7/'5) Settled At Cost (SY)'!E7,"")</f>
        <v>13759.744871794874</v>
      </c>
      <c r="M56" s="17">
        <f>IFERROR('8) Paid on Settled (SY)'!F7/'5) Settled At Cost (SY)'!F7,"")</f>
        <v>9043.8950000000004</v>
      </c>
      <c r="N56" s="17">
        <f>IFERROR('8) Paid on Settled (SY)'!G7/'5) Settled At Cost (SY)'!G7,"")</f>
        <v>57842.27</v>
      </c>
      <c r="O56" s="19">
        <f>IFERROR('8) Paid on Settled (SY)'!I7/'5) Settled At Cost (SY)'!I7,"")</f>
        <v>39067.275117370889</v>
      </c>
      <c r="R56" s="222">
        <f t="shared" ref="R56:R72" si="13">R55+1</f>
        <v>1997</v>
      </c>
      <c r="S56" s="233">
        <f>IFERROR('3) Nil Settled (SY)'!D7/('5) Settled At Cost (SY)'!D7+'3) Nil Settled (SY)'!D7),"")</f>
        <v>0</v>
      </c>
      <c r="T56" s="234">
        <f>IFERROR('3) Nil Settled (SY)'!E7/('5) Settled At Cost (SY)'!E7+'3) Nil Settled (SY)'!E7),"")</f>
        <v>0.25890736342042753</v>
      </c>
      <c r="U56" s="234">
        <f>IFERROR('3) Nil Settled (SY)'!F7/('5) Settled At Cost (SY)'!F7+'3) Nil Settled (SY)'!F7),"")</f>
        <v>0.33333333333333331</v>
      </c>
      <c r="V56" s="234">
        <f>IFERROR('3) Nil Settled (SY)'!G7/('5) Settled At Cost (SY)'!G7+'3) Nil Settled (SY)'!G7),"")</f>
        <v>0</v>
      </c>
      <c r="W56" s="235">
        <f>IFERROR('3) Nil Settled (SY)'!I7/('5) Settled At Cost (SY)'!I7+'3) Nil Settled (SY)'!I7),"")</f>
        <v>0.33228840125391851</v>
      </c>
      <c r="Y56" s="240"/>
    </row>
    <row r="57" spans="2:45" x14ac:dyDescent="0.2">
      <c r="B57" s="222">
        <f t="shared" si="11"/>
        <v>1998</v>
      </c>
      <c r="C57" s="18">
        <f>IFERROR('8) Paid on Settled (SY)'!D8/('5) Settled At Cost (SY)'!D8+'3) Nil Settled (SY)'!D8),"")</f>
        <v>10290.154444444444</v>
      </c>
      <c r="D57" s="17">
        <f>IFERROR('8) Paid on Settled (SY)'!E8/('5) Settled At Cost (SY)'!E8+'3) Nil Settled (SY)'!E8),"")</f>
        <v>10793.630637583894</v>
      </c>
      <c r="E57" s="17">
        <f>IFERROR('8) Paid on Settled (SY)'!F8/('5) Settled At Cost (SY)'!F8+'3) Nil Settled (SY)'!F8),"")</f>
        <v>14065.045454545454</v>
      </c>
      <c r="F57" s="17" t="str">
        <f>IFERROR('8) Paid on Settled (SY)'!G8/('5) Settled At Cost (SY)'!G8+'3) Nil Settled (SY)'!G8),"")</f>
        <v/>
      </c>
      <c r="G57" s="19">
        <f>IFERROR('8) Paid on Settled (SY)'!I8/('5) Settled At Cost (SY)'!I8+'3) Nil Settled (SY)'!I8),"")</f>
        <v>30376.486656534951</v>
      </c>
      <c r="J57" s="222">
        <f t="shared" si="12"/>
        <v>1998</v>
      </c>
      <c r="K57" s="18">
        <f>IFERROR('8) Paid on Settled (SY)'!D8/'5) Settled At Cost (SY)'!D8,"")</f>
        <v>10290.154444444444</v>
      </c>
      <c r="L57" s="17">
        <f>IFERROR('8) Paid on Settled (SY)'!E8/'5) Settled At Cost (SY)'!E8,"")</f>
        <v>13894.176803455724</v>
      </c>
      <c r="M57" s="17">
        <f>IFERROR('8) Paid on Settled (SY)'!F8/'5) Settled At Cost (SY)'!F8,"")</f>
        <v>17990.174418604653</v>
      </c>
      <c r="N57" s="17" t="str">
        <f>IFERROR('8) Paid on Settled (SY)'!G8/'5) Settled At Cost (SY)'!G8,"")</f>
        <v/>
      </c>
      <c r="O57" s="19">
        <f>IFERROR('8) Paid on Settled (SY)'!I8/'5) Settled At Cost (SY)'!I8,"")</f>
        <v>38290.667088122602</v>
      </c>
      <c r="R57" s="222">
        <f t="shared" si="13"/>
        <v>1998</v>
      </c>
      <c r="S57" s="233">
        <f>IFERROR('3) Nil Settled (SY)'!D8/('5) Settled At Cost (SY)'!D8+'3) Nil Settled (SY)'!D8),"")</f>
        <v>0</v>
      </c>
      <c r="T57" s="234">
        <f>IFERROR('3) Nil Settled (SY)'!E8/('5) Settled At Cost (SY)'!E8+'3) Nil Settled (SY)'!E8),"")</f>
        <v>0.22315436241610739</v>
      </c>
      <c r="U57" s="234">
        <f>IFERROR('3) Nil Settled (SY)'!F8/('5) Settled At Cost (SY)'!F8+'3) Nil Settled (SY)'!F8),"")</f>
        <v>0.21818181818181817</v>
      </c>
      <c r="V57" s="234" t="str">
        <f>IFERROR('3) Nil Settled (SY)'!G8/('5) Settled At Cost (SY)'!G8+'3) Nil Settled (SY)'!G8),"")</f>
        <v/>
      </c>
      <c r="W57" s="235">
        <f>IFERROR('3) Nil Settled (SY)'!I8/('5) Settled At Cost (SY)'!I8+'3) Nil Settled (SY)'!I8),"")</f>
        <v>0.20668693009118541</v>
      </c>
      <c r="Y57" s="240"/>
    </row>
    <row r="58" spans="2:45" x14ac:dyDescent="0.2">
      <c r="B58" s="222">
        <f t="shared" si="11"/>
        <v>1999</v>
      </c>
      <c r="C58" s="18">
        <f>IFERROR('8) Paid on Settled (SY)'!D9/('5) Settled At Cost (SY)'!D9+'3) Nil Settled (SY)'!D9),"")</f>
        <v>34120.873636363627</v>
      </c>
      <c r="D58" s="17">
        <f>IFERROR('8) Paid on Settled (SY)'!E9/('5) Settled At Cost (SY)'!E9+'3) Nil Settled (SY)'!E9),"")</f>
        <v>9713.6267713656889</v>
      </c>
      <c r="E58" s="17">
        <f>IFERROR('8) Paid on Settled (SY)'!F9/('5) Settled At Cost (SY)'!F9+'3) Nil Settled (SY)'!F9),"")</f>
        <v>15095.334468085106</v>
      </c>
      <c r="F58" s="17">
        <f>IFERROR('8) Paid on Settled (SY)'!G9/('5) Settled At Cost (SY)'!G9+'3) Nil Settled (SY)'!G9),"")</f>
        <v>17868.98</v>
      </c>
      <c r="G58" s="19">
        <f>IFERROR('8) Paid on Settled (SY)'!I9/('5) Settled At Cost (SY)'!I9+'3) Nil Settled (SY)'!I9),"")</f>
        <v>27889.115646766164</v>
      </c>
      <c r="J58" s="222">
        <f t="shared" si="12"/>
        <v>1999</v>
      </c>
      <c r="K58" s="18">
        <f>IFERROR('8) Paid on Settled (SY)'!D9/'5) Settled At Cost (SY)'!D9,"")</f>
        <v>34120.873636363627</v>
      </c>
      <c r="L58" s="17">
        <f>IFERROR('8) Paid on Settled (SY)'!E9/'5) Settled At Cost (SY)'!E9,"")</f>
        <v>16370.941069497936</v>
      </c>
      <c r="M58" s="17">
        <f>IFERROR('8) Paid on Settled (SY)'!F9/'5) Settled At Cost (SY)'!F9,"")</f>
        <v>20270.877714285714</v>
      </c>
      <c r="N58" s="17">
        <f>IFERROR('8) Paid on Settled (SY)'!G9/'5) Settled At Cost (SY)'!G9,"")</f>
        <v>17868.98</v>
      </c>
      <c r="O58" s="19">
        <f>IFERROR('8) Paid on Settled (SY)'!I9/'5) Settled At Cost (SY)'!I9,"")</f>
        <v>38134.0969047619</v>
      </c>
      <c r="R58" s="222">
        <f t="shared" si="13"/>
        <v>1999</v>
      </c>
      <c r="S58" s="233">
        <f>IFERROR('3) Nil Settled (SY)'!D9/('5) Settled At Cost (SY)'!D9+'3) Nil Settled (SY)'!D9),"")</f>
        <v>0</v>
      </c>
      <c r="T58" s="234">
        <f>IFERROR('3) Nil Settled (SY)'!E9/('5) Settled At Cost (SY)'!E9+'3) Nil Settled (SY)'!E9),"")</f>
        <v>0.40665434380776339</v>
      </c>
      <c r="U58" s="234">
        <f>IFERROR('3) Nil Settled (SY)'!F9/('5) Settled At Cost (SY)'!F9+'3) Nil Settled (SY)'!F9),"")</f>
        <v>0.25531914893617019</v>
      </c>
      <c r="V58" s="234">
        <f>IFERROR('3) Nil Settled (SY)'!G9/('5) Settled At Cost (SY)'!G9+'3) Nil Settled (SY)'!G9),"")</f>
        <v>0</v>
      </c>
      <c r="W58" s="235">
        <f>IFERROR('3) Nil Settled (SY)'!I9/('5) Settled At Cost (SY)'!I9+'3) Nil Settled (SY)'!I9),"")</f>
        <v>0.26865671641791045</v>
      </c>
      <c r="Y58" s="240"/>
    </row>
    <row r="59" spans="2:45" x14ac:dyDescent="0.2">
      <c r="B59" s="222">
        <f t="shared" si="11"/>
        <v>2000</v>
      </c>
      <c r="C59" s="18">
        <f>IFERROR('8) Paid on Settled (SY)'!D10/('5) Settled At Cost (SY)'!D10+'3) Nil Settled (SY)'!D10),"")</f>
        <v>6895.2815151515151</v>
      </c>
      <c r="D59" s="17">
        <f>IFERROR('8) Paid on Settled (SY)'!E10/('5) Settled At Cost (SY)'!E10+'3) Nil Settled (SY)'!E10),"")</f>
        <v>10399.966595380552</v>
      </c>
      <c r="E59" s="17">
        <f>IFERROR('8) Paid on Settled (SY)'!F10/('5) Settled At Cost (SY)'!F10+'3) Nil Settled (SY)'!F10),"")</f>
        <v>18718.699591836732</v>
      </c>
      <c r="F59" s="17">
        <f>IFERROR('8) Paid on Settled (SY)'!G10/('5) Settled At Cost (SY)'!G10+'3) Nil Settled (SY)'!G10),"")</f>
        <v>18547.069374999999</v>
      </c>
      <c r="G59" s="19">
        <f>IFERROR('8) Paid on Settled (SY)'!I10/('5) Settled At Cost (SY)'!I10+'3) Nil Settled (SY)'!I10),"")</f>
        <v>36391.243944315545</v>
      </c>
      <c r="J59" s="222">
        <f t="shared" si="12"/>
        <v>2000</v>
      </c>
      <c r="K59" s="18">
        <f>IFERROR('8) Paid on Settled (SY)'!D10/'5) Settled At Cost (SY)'!D10,"")</f>
        <v>7584.809666666667</v>
      </c>
      <c r="L59" s="17">
        <f>IFERROR('8) Paid on Settled (SY)'!E10/'5) Settled At Cost (SY)'!E10,"")</f>
        <v>15950.207835402298</v>
      </c>
      <c r="M59" s="17">
        <f>IFERROR('8) Paid on Settled (SY)'!F10/'5) Settled At Cost (SY)'!F10,"")</f>
        <v>26206.179428571428</v>
      </c>
      <c r="N59" s="17">
        <f>IFERROR('8) Paid on Settled (SY)'!G10/'5) Settled At Cost (SY)'!G10,"")</f>
        <v>22827.162307692306</v>
      </c>
      <c r="O59" s="19">
        <f>IFERROR('8) Paid on Settled (SY)'!I10/'5) Settled At Cost (SY)'!I10,"")</f>
        <v>48861.763676012466</v>
      </c>
      <c r="R59" s="222">
        <f t="shared" si="13"/>
        <v>2000</v>
      </c>
      <c r="S59" s="233">
        <f>IFERROR('3) Nil Settled (SY)'!D10/('5) Settled At Cost (SY)'!D10+'3) Nil Settled (SY)'!D10),"")</f>
        <v>9.0909090909090912E-2</v>
      </c>
      <c r="T59" s="234">
        <f>IFERROR('3) Nil Settled (SY)'!E10/('5) Settled At Cost (SY)'!E10+'3) Nil Settled (SY)'!E10),"")</f>
        <v>0.34797297297297297</v>
      </c>
      <c r="U59" s="234">
        <f>IFERROR('3) Nil Settled (SY)'!F10/('5) Settled At Cost (SY)'!F10+'3) Nil Settled (SY)'!F10),"")</f>
        <v>0.2857142857142857</v>
      </c>
      <c r="V59" s="234">
        <f>IFERROR('3) Nil Settled (SY)'!G10/('5) Settled At Cost (SY)'!G10+'3) Nil Settled (SY)'!G10),"")</f>
        <v>0.1875</v>
      </c>
      <c r="W59" s="235">
        <f>IFERROR('3) Nil Settled (SY)'!I10/('5) Settled At Cost (SY)'!I10+'3) Nil Settled (SY)'!I10),"")</f>
        <v>0.25522041763341069</v>
      </c>
      <c r="Y59" s="240"/>
    </row>
    <row r="60" spans="2:45" x14ac:dyDescent="0.2">
      <c r="B60" s="222">
        <f t="shared" si="11"/>
        <v>2001</v>
      </c>
      <c r="C60" s="18">
        <f>IFERROR('8) Paid on Settled (SY)'!D11/('5) Settled At Cost (SY)'!D11+'3) Nil Settled (SY)'!D11),"")</f>
        <v>14387.055945945944</v>
      </c>
      <c r="D60" s="17">
        <f>IFERROR('8) Paid on Settled (SY)'!E11/('5) Settled At Cost (SY)'!E11+'3) Nil Settled (SY)'!E11),"")</f>
        <v>9168.6435243424203</v>
      </c>
      <c r="E60" s="17">
        <f>IFERROR('8) Paid on Settled (SY)'!F11/('5) Settled At Cost (SY)'!F11+'3) Nil Settled (SY)'!F11),"")</f>
        <v>11494.837916666669</v>
      </c>
      <c r="F60" s="17">
        <f>IFERROR('8) Paid on Settled (SY)'!G11/('5) Settled At Cost (SY)'!G11+'3) Nil Settled (SY)'!G11),"")</f>
        <v>10039.145454545454</v>
      </c>
      <c r="G60" s="19">
        <f>IFERROR('8) Paid on Settled (SY)'!I11/('5) Settled At Cost (SY)'!I11+'3) Nil Settled (SY)'!I11),"")</f>
        <v>34951.551764705888</v>
      </c>
      <c r="J60" s="222">
        <f t="shared" si="12"/>
        <v>2001</v>
      </c>
      <c r="K60" s="18">
        <f>IFERROR('8) Paid on Settled (SY)'!D11/'5) Settled At Cost (SY)'!D11,"")</f>
        <v>16635.033437499998</v>
      </c>
      <c r="L60" s="17">
        <f>IFERROR('8) Paid on Settled (SY)'!E11/'5) Settled At Cost (SY)'!E11,"")</f>
        <v>20785.458879791979</v>
      </c>
      <c r="M60" s="17">
        <f>IFERROR('8) Paid on Settled (SY)'!F11/'5) Settled At Cost (SY)'!F11,"")</f>
        <v>15326.450555555559</v>
      </c>
      <c r="N60" s="17">
        <f>IFERROR('8) Paid on Settled (SY)'!G11/'5) Settled At Cost (SY)'!G11,"")</f>
        <v>20078.290909090909</v>
      </c>
      <c r="O60" s="19">
        <f>IFERROR('8) Paid on Settled (SY)'!I11/'5) Settled At Cost (SY)'!I11,"")</f>
        <v>58356.608750000007</v>
      </c>
      <c r="R60" s="222">
        <f t="shared" si="13"/>
        <v>2001</v>
      </c>
      <c r="S60" s="233">
        <f>IFERROR('3) Nil Settled (SY)'!D11/('5) Settled At Cost (SY)'!D11+'3) Nil Settled (SY)'!D11),"")</f>
        <v>0.13513513513513514</v>
      </c>
      <c r="T60" s="234">
        <f>IFERROR('3) Nil Settled (SY)'!E11/('5) Settled At Cost (SY)'!E11+'3) Nil Settled (SY)'!E11),"")</f>
        <v>0.55889145496535797</v>
      </c>
      <c r="U60" s="234">
        <f>IFERROR('3) Nil Settled (SY)'!F11/('5) Settled At Cost (SY)'!F11+'3) Nil Settled (SY)'!F11),"")</f>
        <v>0.25</v>
      </c>
      <c r="V60" s="234">
        <f>IFERROR('3) Nil Settled (SY)'!G11/('5) Settled At Cost (SY)'!G11+'3) Nil Settled (SY)'!G11),"")</f>
        <v>0.5</v>
      </c>
      <c r="W60" s="235">
        <f>IFERROR('3) Nil Settled (SY)'!I11/('5) Settled At Cost (SY)'!I11+'3) Nil Settled (SY)'!I11),"")</f>
        <v>0.40106951871657753</v>
      </c>
      <c r="Y60" s="240"/>
    </row>
    <row r="61" spans="2:45" x14ac:dyDescent="0.2">
      <c r="B61" s="222">
        <f t="shared" si="11"/>
        <v>2002</v>
      </c>
      <c r="C61" s="18">
        <f>IFERROR('8) Paid on Settled (SY)'!D12/('5) Settled At Cost (SY)'!D12+'3) Nil Settled (SY)'!D12),"")</f>
        <v>11891.497045454546</v>
      </c>
      <c r="D61" s="17">
        <f>IFERROR('8) Paid on Settled (SY)'!E12/('5) Settled At Cost (SY)'!E12+'3) Nil Settled (SY)'!E12),"")</f>
        <v>9710.2185659898478</v>
      </c>
      <c r="E61" s="17">
        <f>IFERROR('8) Paid on Settled (SY)'!F12/('5) Settled At Cost (SY)'!F12+'3) Nil Settled (SY)'!F12),"")</f>
        <v>21518.532439024388</v>
      </c>
      <c r="F61" s="17">
        <f>IFERROR('8) Paid on Settled (SY)'!G12/('5) Settled At Cost (SY)'!G12+'3) Nil Settled (SY)'!G12),"")</f>
        <v>7764.1344736842102</v>
      </c>
      <c r="G61" s="19">
        <f>IFERROR('8) Paid on Settled (SY)'!I12/('5) Settled At Cost (SY)'!I12+'3) Nil Settled (SY)'!I12),"")</f>
        <v>41714.455080213898</v>
      </c>
      <c r="J61" s="222">
        <f t="shared" si="12"/>
        <v>2002</v>
      </c>
      <c r="K61" s="18">
        <f>IFERROR('8) Paid on Settled (SY)'!D12/'5) Settled At Cost (SY)'!D12,"")</f>
        <v>14534.051944444444</v>
      </c>
      <c r="L61" s="17">
        <f>IFERROR('8) Paid on Settled (SY)'!E12/'5) Settled At Cost (SY)'!E12,"")</f>
        <v>17233.450968468467</v>
      </c>
      <c r="M61" s="17">
        <f>IFERROR('8) Paid on Settled (SY)'!F12/'5) Settled At Cost (SY)'!F12,"")</f>
        <v>29408.661</v>
      </c>
      <c r="N61" s="17">
        <f>IFERROR('8) Paid on Settled (SY)'!G12/'5) Settled At Cost (SY)'!G12,"")</f>
        <v>12827.700434782608</v>
      </c>
      <c r="O61" s="19">
        <f>IFERROR('8) Paid on Settled (SY)'!I12/'5) Settled At Cost (SY)'!I12,"")</f>
        <v>64824.956509695279</v>
      </c>
      <c r="R61" s="222">
        <f t="shared" si="13"/>
        <v>2002</v>
      </c>
      <c r="S61" s="233">
        <f>IFERROR('3) Nil Settled (SY)'!D12/('5) Settled At Cost (SY)'!D12+'3) Nil Settled (SY)'!D12),"")</f>
        <v>0.18181818181818182</v>
      </c>
      <c r="T61" s="234">
        <f>IFERROR('3) Nil Settled (SY)'!E12/('5) Settled At Cost (SY)'!E12+'3) Nil Settled (SY)'!E12),"")</f>
        <v>0.43654822335025378</v>
      </c>
      <c r="U61" s="234">
        <f>IFERROR('3) Nil Settled (SY)'!F12/('5) Settled At Cost (SY)'!F12+'3) Nil Settled (SY)'!F12),"")</f>
        <v>0.26829268292682928</v>
      </c>
      <c r="V61" s="234">
        <f>IFERROR('3) Nil Settled (SY)'!G12/('5) Settled At Cost (SY)'!G12+'3) Nil Settled (SY)'!G12),"")</f>
        <v>0.39473684210526316</v>
      </c>
      <c r="W61" s="235">
        <f>IFERROR('3) Nil Settled (SY)'!I12/('5) Settled At Cost (SY)'!I12+'3) Nil Settled (SY)'!I12),"")</f>
        <v>0.35650623885918004</v>
      </c>
      <c r="Y61" s="240"/>
    </row>
    <row r="62" spans="2:45" x14ac:dyDescent="0.2">
      <c r="B62" s="222">
        <f t="shared" si="11"/>
        <v>2003</v>
      </c>
      <c r="C62" s="18">
        <f>IFERROR('8) Paid on Settled (SY)'!D13/('5) Settled At Cost (SY)'!D13+'3) Nil Settled (SY)'!D13),"")</f>
        <v>10614.909999999998</v>
      </c>
      <c r="D62" s="17">
        <f>IFERROR('8) Paid on Settled (SY)'!E13/('5) Settled At Cost (SY)'!E13+'3) Nil Settled (SY)'!E13),"")</f>
        <v>11741.781438087241</v>
      </c>
      <c r="E62" s="17">
        <f>IFERROR('8) Paid on Settled (SY)'!F13/('5) Settled At Cost (SY)'!F13+'3) Nil Settled (SY)'!F13),"")</f>
        <v>19160.401176470594</v>
      </c>
      <c r="F62" s="17">
        <f>IFERROR('8) Paid on Settled (SY)'!G13/('5) Settled At Cost (SY)'!G13+'3) Nil Settled (SY)'!G13),"")</f>
        <v>8241.2356962025315</v>
      </c>
      <c r="G62" s="19">
        <f>IFERROR('8) Paid on Settled (SY)'!I13/('5) Settled At Cost (SY)'!I13+'3) Nil Settled (SY)'!I13),"")</f>
        <v>37395.959669064752</v>
      </c>
      <c r="J62" s="222">
        <f t="shared" si="12"/>
        <v>2003</v>
      </c>
      <c r="K62" s="18">
        <f>IFERROR('8) Paid on Settled (SY)'!D13/'5) Settled At Cost (SY)'!D13,"")</f>
        <v>14534.261384615384</v>
      </c>
      <c r="L62" s="17">
        <f>IFERROR('8) Paid on Settled (SY)'!E13/'5) Settled At Cost (SY)'!E13,"")</f>
        <v>19536.745586061123</v>
      </c>
      <c r="M62" s="17">
        <f>IFERROR('8) Paid on Settled (SY)'!F13/'5) Settled At Cost (SY)'!F13,"")</f>
        <v>25547.201568627457</v>
      </c>
      <c r="N62" s="17">
        <f>IFERROR('8) Paid on Settled (SY)'!G13/'5) Settled At Cost (SY)'!G13,"")</f>
        <v>16276.440500000001</v>
      </c>
      <c r="O62" s="19">
        <f>IFERROR('8) Paid on Settled (SY)'!I13/'5) Settled At Cost (SY)'!I13,"")</f>
        <v>58013.821361607152</v>
      </c>
      <c r="R62" s="222">
        <f t="shared" si="13"/>
        <v>2003</v>
      </c>
      <c r="S62" s="233">
        <f>IFERROR('3) Nil Settled (SY)'!D13/('5) Settled At Cost (SY)'!D13+'3) Nil Settled (SY)'!D13),"")</f>
        <v>0.2696629213483146</v>
      </c>
      <c r="T62" s="234">
        <f>IFERROR('3) Nil Settled (SY)'!E13/('5) Settled At Cost (SY)'!E13+'3) Nil Settled (SY)'!E13),"")</f>
        <v>0.39898989898989901</v>
      </c>
      <c r="U62" s="234">
        <f>IFERROR('3) Nil Settled (SY)'!F13/('5) Settled At Cost (SY)'!F13+'3) Nil Settled (SY)'!F13),"")</f>
        <v>0.25</v>
      </c>
      <c r="V62" s="234">
        <f>IFERROR('3) Nil Settled (SY)'!G13/('5) Settled At Cost (SY)'!G13+'3) Nil Settled (SY)'!G13),"")</f>
        <v>0.49367088607594939</v>
      </c>
      <c r="W62" s="235">
        <f>IFERROR('3) Nil Settled (SY)'!I13/('5) Settled At Cost (SY)'!I13+'3) Nil Settled (SY)'!I13),"")</f>
        <v>0.35539568345323741</v>
      </c>
      <c r="Y62" s="240"/>
    </row>
    <row r="63" spans="2:45" x14ac:dyDescent="0.2">
      <c r="B63" s="222">
        <f t="shared" si="11"/>
        <v>2004</v>
      </c>
      <c r="C63" s="18">
        <f>IFERROR('8) Paid on Settled (SY)'!D14/('5) Settled At Cost (SY)'!D14+'3) Nil Settled (SY)'!D14),"")</f>
        <v>7518.023865546219</v>
      </c>
      <c r="D63" s="17">
        <f>IFERROR('8) Paid on Settled (SY)'!E14/('5) Settled At Cost (SY)'!E14+'3) Nil Settled (SY)'!E14),"")</f>
        <v>8660.9551082745002</v>
      </c>
      <c r="E63" s="17">
        <f>IFERROR('8) Paid on Settled (SY)'!F14/('5) Settled At Cost (SY)'!F14+'3) Nil Settled (SY)'!F14),"")</f>
        <v>15237.52831460674</v>
      </c>
      <c r="F63" s="17">
        <f>IFERROR('8) Paid on Settled (SY)'!G14/('5) Settled At Cost (SY)'!G14+'3) Nil Settled (SY)'!G14),"")</f>
        <v>13219.654459459458</v>
      </c>
      <c r="G63" s="19">
        <f>IFERROR('8) Paid on Settled (SY)'!I14/('5) Settled At Cost (SY)'!I14+'3) Nil Settled (SY)'!I14),"")</f>
        <v>47225.920472175378</v>
      </c>
      <c r="J63" s="222">
        <f t="shared" si="12"/>
        <v>2004</v>
      </c>
      <c r="K63" s="18">
        <f>IFERROR('8) Paid on Settled (SY)'!D14/'5) Settled At Cost (SY)'!D14,"")</f>
        <v>10525.233411764706</v>
      </c>
      <c r="L63" s="17">
        <f>IFERROR('8) Paid on Settled (SY)'!E14/'5) Settled At Cost (SY)'!E14,"")</f>
        <v>14960.679998452611</v>
      </c>
      <c r="M63" s="17">
        <f>IFERROR('8) Paid on Settled (SY)'!F14/'5) Settled At Cost (SY)'!F14,"")</f>
        <v>24216.786071428567</v>
      </c>
      <c r="N63" s="17">
        <f>IFERROR('8) Paid on Settled (SY)'!G14/'5) Settled At Cost (SY)'!G14,"")</f>
        <v>18285.129532710278</v>
      </c>
      <c r="O63" s="19">
        <f>IFERROR('8) Paid on Settled (SY)'!I14/'5) Settled At Cost (SY)'!I14,"")</f>
        <v>67481.857445783127</v>
      </c>
      <c r="R63" s="222">
        <f t="shared" si="13"/>
        <v>2004</v>
      </c>
      <c r="S63" s="233">
        <f>IFERROR('3) Nil Settled (SY)'!D14/('5) Settled At Cost (SY)'!D14+'3) Nil Settled (SY)'!D14),"")</f>
        <v>0.2857142857142857</v>
      </c>
      <c r="T63" s="234">
        <f>IFERROR('3) Nil Settled (SY)'!E14/('5) Settled At Cost (SY)'!E14+'3) Nil Settled (SY)'!E14),"")</f>
        <v>0.42108546475358705</v>
      </c>
      <c r="U63" s="234">
        <f>IFERROR('3) Nil Settled (SY)'!F14/('5) Settled At Cost (SY)'!F14+'3) Nil Settled (SY)'!F14),"")</f>
        <v>0.3707865168539326</v>
      </c>
      <c r="V63" s="234">
        <f>IFERROR('3) Nil Settled (SY)'!G14/('5) Settled At Cost (SY)'!G14+'3) Nil Settled (SY)'!G14),"")</f>
        <v>0.27702702702702703</v>
      </c>
      <c r="W63" s="235">
        <f>IFERROR('3) Nil Settled (SY)'!I14/('5) Settled At Cost (SY)'!I14+'3) Nil Settled (SY)'!I14),"")</f>
        <v>0.30016863406408095</v>
      </c>
      <c r="Y63" s="240"/>
    </row>
    <row r="64" spans="2:45" x14ac:dyDescent="0.2">
      <c r="B64" s="222">
        <f t="shared" si="11"/>
        <v>2005</v>
      </c>
      <c r="C64" s="18">
        <f>IFERROR('8) Paid on Settled (SY)'!D15/('5) Settled At Cost (SY)'!D15+'3) Nil Settled (SY)'!D15),"")</f>
        <v>7819.2220833333367</v>
      </c>
      <c r="D64" s="17">
        <f>IFERROR('8) Paid on Settled (SY)'!E15/('5) Settled At Cost (SY)'!E15+'3) Nil Settled (SY)'!E15),"")</f>
        <v>11464.36773292101</v>
      </c>
      <c r="E64" s="17">
        <f>IFERROR('8) Paid on Settled (SY)'!F15/('5) Settled At Cost (SY)'!F15+'3) Nil Settled (SY)'!F15),"")</f>
        <v>24323.317866666664</v>
      </c>
      <c r="F64" s="17">
        <f>IFERROR('8) Paid on Settled (SY)'!G15/('5) Settled At Cost (SY)'!G15+'3) Nil Settled (SY)'!G15),"")</f>
        <v>10949.630535714286</v>
      </c>
      <c r="G64" s="19">
        <f>IFERROR('8) Paid on Settled (SY)'!I15/('5) Settled At Cost (SY)'!I15+'3) Nil Settled (SY)'!I15),"")</f>
        <v>45479.162679924244</v>
      </c>
      <c r="J64" s="222">
        <f t="shared" si="12"/>
        <v>2005</v>
      </c>
      <c r="K64" s="18">
        <f>IFERROR('8) Paid on Settled (SY)'!D15/'5) Settled At Cost (SY)'!D15,"")</f>
        <v>11795.855028571434</v>
      </c>
      <c r="L64" s="17">
        <f>IFERROR('8) Paid on Settled (SY)'!E15/'5) Settled At Cost (SY)'!E15,"")</f>
        <v>18145.46041511315</v>
      </c>
      <c r="M64" s="17">
        <f>IFERROR('8) Paid on Settled (SY)'!F15/'5) Settled At Cost (SY)'!F15,"")</f>
        <v>36484.976799999997</v>
      </c>
      <c r="N64" s="17">
        <f>IFERROR('8) Paid on Settled (SY)'!G15/'5) Settled At Cost (SY)'!G15,"")</f>
        <v>16030.831633986929</v>
      </c>
      <c r="O64" s="19">
        <f>IFERROR('8) Paid on Settled (SY)'!I15/'5) Settled At Cost (SY)'!I15,"")</f>
        <v>64637.948573351277</v>
      </c>
      <c r="R64" s="222">
        <f t="shared" si="13"/>
        <v>2005</v>
      </c>
      <c r="S64" s="233">
        <f>IFERROR('3) Nil Settled (SY)'!D15/('5) Settled At Cost (SY)'!D15+'3) Nil Settled (SY)'!D15),"")</f>
        <v>0.3371212121212121</v>
      </c>
      <c r="T64" s="234">
        <f>IFERROR('3) Nil Settled (SY)'!E15/('5) Settled At Cost (SY)'!E15+'3) Nil Settled (SY)'!E15),"")</f>
        <v>0.36819637139807898</v>
      </c>
      <c r="U64" s="234">
        <f>IFERROR('3) Nil Settled (SY)'!F15/('5) Settled At Cost (SY)'!F15+'3) Nil Settled (SY)'!F15),"")</f>
        <v>0.33333333333333331</v>
      </c>
      <c r="V64" s="234">
        <f>IFERROR('3) Nil Settled (SY)'!G15/('5) Settled At Cost (SY)'!G15+'3) Nil Settled (SY)'!G15),"")</f>
        <v>0.3169642857142857</v>
      </c>
      <c r="W64" s="235">
        <f>IFERROR('3) Nil Settled (SY)'!I15/('5) Settled At Cost (SY)'!I15+'3) Nil Settled (SY)'!I15),"")</f>
        <v>0.29640151515151514</v>
      </c>
      <c r="Y64" s="240"/>
    </row>
    <row r="65" spans="2:25" x14ac:dyDescent="0.2">
      <c r="B65" s="222">
        <f t="shared" si="11"/>
        <v>2006</v>
      </c>
      <c r="C65" s="18">
        <f>IFERROR('8) Paid on Settled (SY)'!D16/('5) Settled At Cost (SY)'!D16+'3) Nil Settled (SY)'!D16),"")</f>
        <v>5791.8573160173173</v>
      </c>
      <c r="D65" s="17">
        <f>IFERROR('8) Paid on Settled (SY)'!E16/('5) Settled At Cost (SY)'!E16+'3) Nil Settled (SY)'!E16),"")</f>
        <v>11927.59075239398</v>
      </c>
      <c r="E65" s="17">
        <f>IFERROR('8) Paid on Settled (SY)'!F16/('5) Settled At Cost (SY)'!F16+'3) Nil Settled (SY)'!F16),"")</f>
        <v>11338.461856290174</v>
      </c>
      <c r="F65" s="17">
        <f>IFERROR('8) Paid on Settled (SY)'!G16/('5) Settled At Cost (SY)'!G16+'3) Nil Settled (SY)'!G16),"")</f>
        <v>10317.643088803088</v>
      </c>
      <c r="G65" s="19">
        <f>IFERROR('8) Paid on Settled (SY)'!I16/('5) Settled At Cost (SY)'!I16+'3) Nil Settled (SY)'!I16),"")</f>
        <v>51185.325344522964</v>
      </c>
      <c r="J65" s="222">
        <f t="shared" si="12"/>
        <v>2006</v>
      </c>
      <c r="K65" s="18">
        <f>IFERROR('8) Paid on Settled (SY)'!D16/'5) Settled At Cost (SY)'!D16,"")</f>
        <v>9421.9650704225369</v>
      </c>
      <c r="L65" s="17">
        <f>IFERROR('8) Paid on Settled (SY)'!E16/'5) Settled At Cost (SY)'!E16,"")</f>
        <v>19906.549863013697</v>
      </c>
      <c r="M65" s="17">
        <f>IFERROR('8) Paid on Settled (SY)'!F16/'5) Settled At Cost (SY)'!F16,"")</f>
        <v>18979.599194224858</v>
      </c>
      <c r="N65" s="17">
        <f>IFERROR('8) Paid on Settled (SY)'!G16/'5) Settled At Cost (SY)'!G16,"")</f>
        <v>15446.64485549133</v>
      </c>
      <c r="O65" s="19">
        <f>IFERROR('8) Paid on Settled (SY)'!I16/'5) Settled At Cost (SY)'!I16,"")</f>
        <v>75840.037028795807</v>
      </c>
      <c r="R65" s="222">
        <f t="shared" si="13"/>
        <v>2006</v>
      </c>
      <c r="S65" s="233">
        <f>IFERROR('3) Nil Settled (SY)'!D16/('5) Settled At Cost (SY)'!D16+'3) Nil Settled (SY)'!D16),"")</f>
        <v>0.38528138528138528</v>
      </c>
      <c r="T65" s="234">
        <f>IFERROR('3) Nil Settled (SY)'!E16/('5) Settled At Cost (SY)'!E16+'3) Nil Settled (SY)'!E16),"")</f>
        <v>0.40082079343365251</v>
      </c>
      <c r="U65" s="234">
        <f>IFERROR('3) Nil Settled (SY)'!F16/('5) Settled At Cost (SY)'!F16+'3) Nil Settled (SY)'!F16),"")</f>
        <v>0.40259740259740262</v>
      </c>
      <c r="V65" s="234">
        <f>IFERROR('3) Nil Settled (SY)'!G16/('5) Settled At Cost (SY)'!G16+'3) Nil Settled (SY)'!G16),"")</f>
        <v>0.33204633204633205</v>
      </c>
      <c r="W65" s="235">
        <f>IFERROR('3) Nil Settled (SY)'!I16/('5) Settled At Cost (SY)'!I16+'3) Nil Settled (SY)'!I16),"")</f>
        <v>0.32508833922261482</v>
      </c>
      <c r="Y65" s="240"/>
    </row>
    <row r="66" spans="2:25" x14ac:dyDescent="0.2">
      <c r="B66" s="222">
        <f t="shared" si="11"/>
        <v>2007</v>
      </c>
      <c r="C66" s="18">
        <f>IFERROR('8) Paid on Settled (SY)'!D17/('5) Settled At Cost (SY)'!D17+'3) Nil Settled (SY)'!D17),"")</f>
        <v>6437.4878169014073</v>
      </c>
      <c r="D66" s="17">
        <f>IFERROR('8) Paid on Settled (SY)'!E17/('5) Settled At Cost (SY)'!E17+'3) Nil Settled (SY)'!E17),"")</f>
        <v>13130.3633103639</v>
      </c>
      <c r="E66" s="17">
        <f>IFERROR('8) Paid on Settled (SY)'!F17/('5) Settled At Cost (SY)'!F17+'3) Nil Settled (SY)'!F17),"")</f>
        <v>24600.638953551908</v>
      </c>
      <c r="F66" s="17">
        <f>IFERROR('8) Paid on Settled (SY)'!G17/('5) Settled At Cost (SY)'!G17+'3) Nil Settled (SY)'!G17),"")</f>
        <v>10250.994966031074</v>
      </c>
      <c r="G66" s="19">
        <f>IFERROR('8) Paid on Settled (SY)'!I17/('5) Settled At Cost (SY)'!I17+'3) Nil Settled (SY)'!I17),"")</f>
        <v>55874.447857724379</v>
      </c>
      <c r="J66" s="222">
        <f t="shared" si="12"/>
        <v>2007</v>
      </c>
      <c r="K66" s="18">
        <f>IFERROR('8) Paid on Settled (SY)'!D17/'5) Settled At Cost (SY)'!D17,"")</f>
        <v>11147.84475609756</v>
      </c>
      <c r="L66" s="17">
        <f>IFERROR('8) Paid on Settled (SY)'!E17/'5) Settled At Cost (SY)'!E17,"")</f>
        <v>20468.977324923449</v>
      </c>
      <c r="M66" s="17">
        <f>IFERROR('8) Paid on Settled (SY)'!F17/'5) Settled At Cost (SY)'!F17,"")</f>
        <v>38477.922465811964</v>
      </c>
      <c r="N66" s="17">
        <f>IFERROR('8) Paid on Settled (SY)'!G17/'5) Settled At Cost (SY)'!G17,"")</f>
        <v>17658.64826265207</v>
      </c>
      <c r="O66" s="19">
        <f>IFERROR('8) Paid on Settled (SY)'!I17/'5) Settled At Cost (SY)'!I17,"")</f>
        <v>77255.203163663464</v>
      </c>
      <c r="R66" s="222">
        <f t="shared" si="13"/>
        <v>2007</v>
      </c>
      <c r="S66" s="233">
        <f>IFERROR('3) Nil Settled (SY)'!D17/('5) Settled At Cost (SY)'!D17+'3) Nil Settled (SY)'!D17),"")</f>
        <v>0.42253521126760563</v>
      </c>
      <c r="T66" s="234">
        <f>IFERROR('3) Nil Settled (SY)'!E17/('5) Settled At Cost (SY)'!E17+'3) Nil Settled (SY)'!E17),"")</f>
        <v>0.35852372583479791</v>
      </c>
      <c r="U66" s="234">
        <f>IFERROR('3) Nil Settled (SY)'!F17/('5) Settled At Cost (SY)'!F17+'3) Nil Settled (SY)'!F17),"")</f>
        <v>0.36065573770491804</v>
      </c>
      <c r="V66" s="234">
        <f>IFERROR('3) Nil Settled (SY)'!G17/('5) Settled At Cost (SY)'!G17+'3) Nil Settled (SY)'!G17),"")</f>
        <v>0.41949152542372881</v>
      </c>
      <c r="W66" s="235">
        <f>IFERROR('3) Nil Settled (SY)'!I17/('5) Settled At Cost (SY)'!I17+'3) Nil Settled (SY)'!I17),"")</f>
        <v>0.27675489067894132</v>
      </c>
      <c r="Y66" s="240"/>
    </row>
    <row r="67" spans="2:25" x14ac:dyDescent="0.2">
      <c r="B67" s="222">
        <f t="shared" si="11"/>
        <v>2008</v>
      </c>
      <c r="C67" s="18">
        <f>IFERROR('8) Paid on Settled (SY)'!D18/('5) Settled At Cost (SY)'!D18+'3) Nil Settled (SY)'!D18),"")</f>
        <v>3853.3641496598643</v>
      </c>
      <c r="D67" s="17">
        <f>IFERROR('8) Paid on Settled (SY)'!E18/('5) Settled At Cost (SY)'!E18+'3) Nil Settled (SY)'!E18),"")</f>
        <v>12303.080599676026</v>
      </c>
      <c r="E67" s="17">
        <f>IFERROR('8) Paid on Settled (SY)'!F18/('5) Settled At Cost (SY)'!F18+'3) Nil Settled (SY)'!F18),"")</f>
        <v>18792.955703795971</v>
      </c>
      <c r="F67" s="17">
        <f>IFERROR('8) Paid on Settled (SY)'!G18/('5) Settled At Cost (SY)'!G18+'3) Nil Settled (SY)'!G18),"")</f>
        <v>11914.608217774343</v>
      </c>
      <c r="G67" s="19">
        <f>IFERROR('8) Paid on Settled (SY)'!I18/('5) Settled At Cost (SY)'!I18+'3) Nil Settled (SY)'!I18),"")</f>
        <v>57051.413122151767</v>
      </c>
      <c r="J67" s="222">
        <f t="shared" si="12"/>
        <v>2008</v>
      </c>
      <c r="K67" s="18">
        <f>IFERROR('8) Paid on Settled (SY)'!D18/'5) Settled At Cost (SY)'!D18,"")</f>
        <v>7170.1839240506333</v>
      </c>
      <c r="L67" s="17">
        <f>IFERROR('8) Paid on Settled (SY)'!E18/'5) Settled At Cost (SY)'!E18,"")</f>
        <v>20764.251461664644</v>
      </c>
      <c r="M67" s="17">
        <f>IFERROR('8) Paid on Settled (SY)'!F18/'5) Settled At Cost (SY)'!F18,"")</f>
        <v>31812.172004618478</v>
      </c>
      <c r="N67" s="17">
        <f>IFERROR('8) Paid on Settled (SY)'!G18/'5) Settled At Cost (SY)'!G18,"")</f>
        <v>20947.694339402173</v>
      </c>
      <c r="O67" s="19">
        <f>IFERROR('8) Paid on Settled (SY)'!I18/'5) Settled At Cost (SY)'!I18,"")</f>
        <v>76617.54441231236</v>
      </c>
      <c r="R67" s="222">
        <f t="shared" si="13"/>
        <v>2008</v>
      </c>
      <c r="S67" s="233">
        <f>IFERROR('3) Nil Settled (SY)'!D18/('5) Settled At Cost (SY)'!D18+'3) Nil Settled (SY)'!D18),"")</f>
        <v>0.46258503401360546</v>
      </c>
      <c r="T67" s="234">
        <f>IFERROR('3) Nil Settled (SY)'!E18/('5) Settled At Cost (SY)'!E18+'3) Nil Settled (SY)'!E18),"")</f>
        <v>0.40748740100791936</v>
      </c>
      <c r="U67" s="234">
        <f>IFERROR('3) Nil Settled (SY)'!F18/('5) Settled At Cost (SY)'!F18+'3) Nil Settled (SY)'!F18),"")</f>
        <v>0.40925266903914592</v>
      </c>
      <c r="V67" s="234">
        <f>IFERROR('3) Nil Settled (SY)'!G18/('5) Settled At Cost (SY)'!G18+'3) Nil Settled (SY)'!G18),"")</f>
        <v>0.43122102009273572</v>
      </c>
      <c r="W67" s="235">
        <f>IFERROR('3) Nil Settled (SY)'!I18/('5) Settled At Cost (SY)'!I18+'3) Nil Settled (SY)'!I18),"")</f>
        <v>0.25537403267411868</v>
      </c>
      <c r="Y67" s="240"/>
    </row>
    <row r="68" spans="2:25" x14ac:dyDescent="0.2">
      <c r="B68" s="222">
        <f t="shared" si="11"/>
        <v>2009</v>
      </c>
      <c r="C68" s="18">
        <f>IFERROR('8) Paid on Settled (SY)'!D19/('5) Settled At Cost (SY)'!D19+'3) Nil Settled (SY)'!D19),"")</f>
        <v>3458.0324489795917</v>
      </c>
      <c r="D68" s="17">
        <f>IFERROR('8) Paid on Settled (SY)'!E19/('5) Settled At Cost (SY)'!E19+'3) Nil Settled (SY)'!E19),"")</f>
        <v>17217.758361270109</v>
      </c>
      <c r="E68" s="17">
        <f>IFERROR('8) Paid on Settled (SY)'!F19/('5) Settled At Cost (SY)'!F19+'3) Nil Settled (SY)'!F19),"")</f>
        <v>24104.310669598271</v>
      </c>
      <c r="F68" s="17">
        <f>IFERROR('8) Paid on Settled (SY)'!G19/('5) Settled At Cost (SY)'!G19+'3) Nil Settled (SY)'!G19),"")</f>
        <v>14207.656529885515</v>
      </c>
      <c r="G68" s="19">
        <f>IFERROR('8) Paid on Settled (SY)'!I19/('5) Settled At Cost (SY)'!I19+'3) Nil Settled (SY)'!I19),"")</f>
        <v>64531.828316453699</v>
      </c>
      <c r="J68" s="222">
        <f t="shared" si="12"/>
        <v>2009</v>
      </c>
      <c r="K68" s="18">
        <f>IFERROR('8) Paid on Settled (SY)'!D19/'5) Settled At Cost (SY)'!D19,"")</f>
        <v>7060.1495833333329</v>
      </c>
      <c r="L68" s="17">
        <f>IFERROR('8) Paid on Settled (SY)'!E19/'5) Settled At Cost (SY)'!E19,"")</f>
        <v>23961.657912831419</v>
      </c>
      <c r="M68" s="17">
        <f>IFERROR('8) Paid on Settled (SY)'!F19/'5) Settled At Cost (SY)'!F19,"")</f>
        <v>37186.047113400346</v>
      </c>
      <c r="N68" s="17">
        <f>IFERROR('8) Paid on Settled (SY)'!G19/'5) Settled At Cost (SY)'!G19,"")</f>
        <v>22346.716049518422</v>
      </c>
      <c r="O68" s="19">
        <f>IFERROR('8) Paid on Settled (SY)'!I19/'5) Settled At Cost (SY)'!I19,"")</f>
        <v>85671.56517874026</v>
      </c>
      <c r="R68" s="222">
        <f t="shared" si="13"/>
        <v>2009</v>
      </c>
      <c r="S68" s="233">
        <f>IFERROR('3) Nil Settled (SY)'!D19/('5) Settled At Cost (SY)'!D19+'3) Nil Settled (SY)'!D19),"")</f>
        <v>0.51020408163265307</v>
      </c>
      <c r="T68" s="234">
        <f>IFERROR('3) Nil Settled (SY)'!E19/('5) Settled At Cost (SY)'!E19+'3) Nil Settled (SY)'!E19),"")</f>
        <v>0.28144544822793605</v>
      </c>
      <c r="U68" s="234">
        <f>IFERROR('3) Nil Settled (SY)'!F19/('5) Settled At Cost (SY)'!F19+'3) Nil Settled (SY)'!F19),"")</f>
        <v>0.3517915309446254</v>
      </c>
      <c r="V68" s="234">
        <f>IFERROR('3) Nil Settled (SY)'!G19/('5) Settled At Cost (SY)'!G19+'3) Nil Settled (SY)'!G19),"")</f>
        <v>0.36421725239616615</v>
      </c>
      <c r="W68" s="235">
        <f>IFERROR('3) Nil Settled (SY)'!I19/('5) Settled At Cost (SY)'!I19+'3) Nil Settled (SY)'!I19),"")</f>
        <v>0.24675324675324675</v>
      </c>
      <c r="Y68" s="240"/>
    </row>
    <row r="69" spans="2:25" x14ac:dyDescent="0.2">
      <c r="B69" s="222">
        <f t="shared" si="11"/>
        <v>2010</v>
      </c>
      <c r="C69" s="18">
        <f>IFERROR('8) Paid on Settled (SY)'!D20/('5) Settled At Cost (SY)'!D20+'3) Nil Settled (SY)'!D20),"")</f>
        <v>868.3679439252337</v>
      </c>
      <c r="D69" s="17">
        <f>IFERROR('8) Paid on Settled (SY)'!E20/('5) Settled At Cost (SY)'!E20+'3) Nil Settled (SY)'!E20),"")</f>
        <v>13515.348523072789</v>
      </c>
      <c r="E69" s="17">
        <f>IFERROR('8) Paid on Settled (SY)'!F20/('5) Settled At Cost (SY)'!F20+'3) Nil Settled (SY)'!F20),"")</f>
        <v>19407.558084711542</v>
      </c>
      <c r="F69" s="17">
        <f>IFERROR('8) Paid on Settled (SY)'!G20/('5) Settled At Cost (SY)'!G20+'3) Nil Settled (SY)'!G20),"")</f>
        <v>12171.805533691755</v>
      </c>
      <c r="G69" s="19">
        <f>IFERROR('8) Paid on Settled (SY)'!I20/('5) Settled At Cost (SY)'!I20+'3) Nil Settled (SY)'!I20),"")</f>
        <v>65607.738803115077</v>
      </c>
      <c r="J69" s="222">
        <f t="shared" si="12"/>
        <v>2010</v>
      </c>
      <c r="K69" s="18">
        <f>IFERROR('8) Paid on Settled (SY)'!D20/'5) Settled At Cost (SY)'!D20,"")</f>
        <v>5465.6100000000006</v>
      </c>
      <c r="L69" s="17">
        <f>IFERROR('8) Paid on Settled (SY)'!E20/'5) Settled At Cost (SY)'!E20,"")</f>
        <v>23926.601308321442</v>
      </c>
      <c r="M69" s="17">
        <f>IFERROR('8) Paid on Settled (SY)'!F20/'5) Settled At Cost (SY)'!F20,"")</f>
        <v>31537.281887656252</v>
      </c>
      <c r="N69" s="17">
        <f>IFERROR('8) Paid on Settled (SY)'!G20/'5) Settled At Cost (SY)'!G20,"")</f>
        <v>22141.37730334148</v>
      </c>
      <c r="O69" s="19">
        <f>IFERROR('8) Paid on Settled (SY)'!I20/'5) Settled At Cost (SY)'!I20,"")</f>
        <v>88659.106490696053</v>
      </c>
      <c r="R69" s="222">
        <f t="shared" si="13"/>
        <v>2010</v>
      </c>
      <c r="S69" s="233">
        <f>IFERROR('3) Nil Settled (SY)'!D20/('5) Settled At Cost (SY)'!D20+'3) Nil Settled (SY)'!D20),"")</f>
        <v>0.84112149532710279</v>
      </c>
      <c r="T69" s="234">
        <f>IFERROR('3) Nil Settled (SY)'!E20/('5) Settled At Cost (SY)'!E20+'3) Nil Settled (SY)'!E20),"")</f>
        <v>0.43513295729250606</v>
      </c>
      <c r="U69" s="234">
        <f>IFERROR('3) Nil Settled (SY)'!F20/('5) Settled At Cost (SY)'!F20+'3) Nil Settled (SY)'!F20),"")</f>
        <v>0.38461538461538464</v>
      </c>
      <c r="V69" s="234">
        <f>IFERROR('3) Nil Settled (SY)'!G20/('5) Settled At Cost (SY)'!G20+'3) Nil Settled (SY)'!G20),"")</f>
        <v>0.45026881720430106</v>
      </c>
      <c r="W69" s="235">
        <f>IFERROR('3) Nil Settled (SY)'!I20/('5) Settled At Cost (SY)'!I20+'3) Nil Settled (SY)'!I20),"")</f>
        <v>0.26</v>
      </c>
      <c r="Y69" s="240"/>
    </row>
    <row r="70" spans="2:25" x14ac:dyDescent="0.2">
      <c r="B70" s="222">
        <f t="shared" si="11"/>
        <v>2011</v>
      </c>
      <c r="C70" s="18">
        <f>IFERROR('8) Paid on Settled (SY)'!D21/('5) Settled At Cost (SY)'!D21+'3) Nil Settled (SY)'!D21),"")</f>
        <v>2499.3808911347514</v>
      </c>
      <c r="D70" s="17">
        <f>IFERROR('8) Paid on Settled (SY)'!E21/('5) Settled At Cost (SY)'!E21+'3) Nil Settled (SY)'!E21),"")</f>
        <v>15439.987791351932</v>
      </c>
      <c r="E70" s="17">
        <f>IFERROR('8) Paid on Settled (SY)'!F21/('5) Settled At Cost (SY)'!F21+'3) Nil Settled (SY)'!F21),"")</f>
        <v>28268.754296535855</v>
      </c>
      <c r="F70" s="17">
        <f>IFERROR('8) Paid on Settled (SY)'!G21/('5) Settled At Cost (SY)'!G21+'3) Nil Settled (SY)'!G21),"")</f>
        <v>16807.440151273982</v>
      </c>
      <c r="G70" s="19">
        <f>IFERROR('8) Paid on Settled (SY)'!I21/('5) Settled At Cost (SY)'!I21+'3) Nil Settled (SY)'!I21),"")</f>
        <v>62418.193526775955</v>
      </c>
      <c r="J70" s="222">
        <f t="shared" si="12"/>
        <v>2011</v>
      </c>
      <c r="K70" s="18">
        <f>IFERROR('8) Paid on Settled (SY)'!D21/'5) Settled At Cost (SY)'!D21,"")</f>
        <v>7831.3934588888887</v>
      </c>
      <c r="L70" s="17">
        <f>IFERROR('8) Paid on Settled (SY)'!E21/'5) Settled At Cost (SY)'!E21,"")</f>
        <v>26569.550630613001</v>
      </c>
      <c r="M70" s="17">
        <f>IFERROR('8) Paid on Settled (SY)'!F21/'5) Settled At Cost (SY)'!F21,"")</f>
        <v>45870.054141548746</v>
      </c>
      <c r="N70" s="17">
        <f>IFERROR('8) Paid on Settled (SY)'!G21/'5) Settled At Cost (SY)'!G21,"")</f>
        <v>26853.266448587168</v>
      </c>
      <c r="O70" s="19">
        <f>IFERROR('8) Paid on Settled (SY)'!I21/'5) Settled At Cost (SY)'!I21,"")</f>
        <v>84611.329002962957</v>
      </c>
      <c r="R70" s="222">
        <f t="shared" si="13"/>
        <v>2011</v>
      </c>
      <c r="S70" s="233">
        <f>IFERROR('3) Nil Settled (SY)'!D21/('5) Settled At Cost (SY)'!D21+'3) Nil Settled (SY)'!D21),"")</f>
        <v>0.68085106382978722</v>
      </c>
      <c r="T70" s="234">
        <f>IFERROR('3) Nil Settled (SY)'!E21/('5) Settled At Cost (SY)'!E21+'3) Nil Settled (SY)'!E21),"")</f>
        <v>0.41888412017167381</v>
      </c>
      <c r="U70" s="234">
        <f>IFERROR('3) Nil Settled (SY)'!F21/('5) Settled At Cost (SY)'!F21+'3) Nil Settled (SY)'!F21),"")</f>
        <v>0.38372093023255816</v>
      </c>
      <c r="V70" s="234">
        <f>IFERROR('3) Nil Settled (SY)'!G21/('5) Settled At Cost (SY)'!G21+'3) Nil Settled (SY)'!G21),"")</f>
        <v>0.37410071942446044</v>
      </c>
      <c r="W70" s="235">
        <f>IFERROR('3) Nil Settled (SY)'!I21/('5) Settled At Cost (SY)'!I21+'3) Nil Settled (SY)'!I21),"")</f>
        <v>0.26229508196721313</v>
      </c>
      <c r="Y70" s="240"/>
    </row>
    <row r="71" spans="2:25" x14ac:dyDescent="0.2">
      <c r="B71" s="222">
        <f t="shared" si="11"/>
        <v>2012</v>
      </c>
      <c r="C71" s="18">
        <f>IFERROR('8) Paid on Settled (SY)'!D22/('5) Settled At Cost (SY)'!D22+'3) Nil Settled (SY)'!D22),"")</f>
        <v>2630.7431854166666</v>
      </c>
      <c r="D71" s="17">
        <f>IFERROR('8) Paid on Settled (SY)'!E22/('5) Settled At Cost (SY)'!E22+'3) Nil Settled (SY)'!E22),"")</f>
        <v>16857.121254727637</v>
      </c>
      <c r="E71" s="17">
        <f>IFERROR('8) Paid on Settled (SY)'!F22/('5) Settled At Cost (SY)'!F22+'3) Nil Settled (SY)'!F22),"")</f>
        <v>25162.993311481474</v>
      </c>
      <c r="F71" s="17">
        <f>IFERROR('8) Paid on Settled (SY)'!G22/('5) Settled At Cost (SY)'!G22+'3) Nil Settled (SY)'!G22),"")</f>
        <v>14667.764205877033</v>
      </c>
      <c r="G71" s="19">
        <f>IFERROR('8) Paid on Settled (SY)'!I22/('5) Settled At Cost (SY)'!I22+'3) Nil Settled (SY)'!I22),"")</f>
        <v>72600.217596598974</v>
      </c>
      <c r="J71" s="222">
        <f t="shared" si="12"/>
        <v>2012</v>
      </c>
      <c r="K71" s="18">
        <f>IFERROR('8) Paid on Settled (SY)'!D22/'5) Settled At Cost (SY)'!D22,"")</f>
        <v>5947.7672018115936</v>
      </c>
      <c r="L71" s="17">
        <f>IFERROR('8) Paid on Settled (SY)'!E22/'5) Settled At Cost (SY)'!E22,"")</f>
        <v>27137.697445951668</v>
      </c>
      <c r="M71" s="17">
        <f>IFERROR('8) Paid on Settled (SY)'!F22/'5) Settled At Cost (SY)'!F22,"")</f>
        <v>43551.334577564092</v>
      </c>
      <c r="N71" s="17">
        <f>IFERROR('8) Paid on Settled (SY)'!G22/'5) Settled At Cost (SY)'!G22,"")</f>
        <v>25750.074939206344</v>
      </c>
      <c r="O71" s="19">
        <f>IFERROR('8) Paid on Settled (SY)'!I22/'5) Settled At Cost (SY)'!I22,"")</f>
        <v>94433.44203072261</v>
      </c>
      <c r="R71" s="222">
        <f t="shared" si="13"/>
        <v>2012</v>
      </c>
      <c r="S71" s="233">
        <f>IFERROR('3) Nil Settled (SY)'!D22/('5) Settled At Cost (SY)'!D22+'3) Nil Settled (SY)'!D22),"")</f>
        <v>0.55769230769230771</v>
      </c>
      <c r="T71" s="234">
        <f>IFERROR('3) Nil Settled (SY)'!E22/('5) Settled At Cost (SY)'!E22+'3) Nil Settled (SY)'!E22),"")</f>
        <v>0.37883008356545961</v>
      </c>
      <c r="U71" s="234">
        <f>IFERROR('3) Nil Settled (SY)'!F22/('5) Settled At Cost (SY)'!F22+'3) Nil Settled (SY)'!F22),"")</f>
        <v>0.42222222222222222</v>
      </c>
      <c r="V71" s="234">
        <f>IFERROR('3) Nil Settled (SY)'!G22/('5) Settled At Cost (SY)'!G22+'3) Nil Settled (SY)'!G22),"")</f>
        <v>0.43037974683544306</v>
      </c>
      <c r="W71" s="235">
        <f>IFERROR('3) Nil Settled (SY)'!I22/('5) Settled At Cost (SY)'!I22+'3) Nil Settled (SY)'!I22),"")</f>
        <v>0.2312022517088862</v>
      </c>
      <c r="Y71" s="240"/>
    </row>
    <row r="72" spans="2:25" x14ac:dyDescent="0.2">
      <c r="B72" s="222">
        <f t="shared" si="11"/>
        <v>2013</v>
      </c>
      <c r="C72" s="18">
        <f>IFERROR('8) Paid on Settled (SY)'!D23/('5) Settled At Cost (SY)'!D23+'3) Nil Settled (SY)'!D23),"")</f>
        <v>3695.0133855758586</v>
      </c>
      <c r="D72" s="17">
        <f>IFERROR('8) Paid on Settled (SY)'!E23/('5) Settled At Cost (SY)'!E23+'3) Nil Settled (SY)'!E23),"")</f>
        <v>14955.947371456945</v>
      </c>
      <c r="E72" s="17">
        <f>IFERROR('8) Paid on Settled (SY)'!F23/('5) Settled At Cost (SY)'!F23+'3) Nil Settled (SY)'!F23),"")</f>
        <v>24732.965253133156</v>
      </c>
      <c r="F72" s="17">
        <f>IFERROR('8) Paid on Settled (SY)'!G23/('5) Settled At Cost (SY)'!G23+'3) Nil Settled (SY)'!G23),"")</f>
        <v>17276.068031263792</v>
      </c>
      <c r="G72" s="19">
        <f>IFERROR('8) Paid on Settled (SY)'!I23/('5) Settled At Cost (SY)'!I23+'3) Nil Settled (SY)'!I23),"")</f>
        <v>69915.634933043184</v>
      </c>
      <c r="J72" s="222">
        <f t="shared" si="12"/>
        <v>2013</v>
      </c>
      <c r="K72" s="18">
        <f>IFERROR('8) Paid on Settled (SY)'!D23/'5) Settled At Cost (SY)'!D23,"")</f>
        <v>5560.9951452916675</v>
      </c>
      <c r="L72" s="17">
        <f>IFERROR('8) Paid on Settled (SY)'!E23/'5) Settled At Cost (SY)'!E23,"")</f>
        <v>24025.710249093929</v>
      </c>
      <c r="M72" s="17">
        <f>IFERROR('8) Paid on Settled (SY)'!F23/'5) Settled At Cost (SY)'!F23,"")</f>
        <v>46434.929862499994</v>
      </c>
      <c r="N72" s="17">
        <f>IFERROR('8) Paid on Settled (SY)'!G23/'5) Settled At Cost (SY)'!G23,"")</f>
        <v>26755.756643290591</v>
      </c>
      <c r="O72" s="19">
        <f>IFERROR('8) Paid on Settled (SY)'!I23/'5) Settled At Cost (SY)'!I23,"")</f>
        <v>94257.785916405279</v>
      </c>
      <c r="R72" s="222">
        <f t="shared" si="13"/>
        <v>2013</v>
      </c>
      <c r="S72" s="233">
        <f>IFERROR('3) Nil Settled (SY)'!D23/('5) Settled At Cost (SY)'!D23+'3) Nil Settled (SY)'!D23),"")</f>
        <v>0.33554817275747506</v>
      </c>
      <c r="T72" s="234">
        <f>IFERROR('3) Nil Settled (SY)'!E23/('5) Settled At Cost (SY)'!E23+'3) Nil Settled (SY)'!E23),"")</f>
        <v>0.37750238322211632</v>
      </c>
      <c r="U72" s="234">
        <f>IFERROR('3) Nil Settled (SY)'!F23/('5) Settled At Cost (SY)'!F23+'3) Nil Settled (SY)'!F23),"")</f>
        <v>0.46736292428198434</v>
      </c>
      <c r="V72" s="234">
        <f>IFERROR('3) Nil Settled (SY)'!G23/('5) Settled At Cost (SY)'!G23+'3) Nil Settled (SY)'!G23),"")</f>
        <v>0.35430463576158938</v>
      </c>
      <c r="W72" s="235">
        <f>IFERROR('3) Nil Settled (SY)'!I23/('5) Settled At Cost (SY)'!I23+'3) Nil Settled (SY)'!I23),"")</f>
        <v>0.25825082508250824</v>
      </c>
      <c r="Y72" s="240"/>
    </row>
    <row r="73" spans="2:25" x14ac:dyDescent="0.2">
      <c r="B73" s="222">
        <f t="shared" ref="B73:B74" si="14">B72+1</f>
        <v>2014</v>
      </c>
      <c r="C73" s="18">
        <f>IFERROR('8) Paid on Settled (SY)'!D24/('5) Settled At Cost (SY)'!D24+'3) Nil Settled (SY)'!D24),"")</f>
        <v>4220.3674196208121</v>
      </c>
      <c r="D73" s="17">
        <f>IFERROR('8) Paid on Settled (SY)'!E24/('5) Settled At Cost (SY)'!E24+'3) Nil Settled (SY)'!E24),"")</f>
        <v>17148.683778599876</v>
      </c>
      <c r="E73" s="17">
        <f>IFERROR('8) Paid on Settled (SY)'!F24/('5) Settled At Cost (SY)'!F24+'3) Nil Settled (SY)'!F24),"")</f>
        <v>25291.781300462964</v>
      </c>
      <c r="F73" s="17">
        <f>IFERROR('8) Paid on Settled (SY)'!G24/('5) Settled At Cost (SY)'!G24+'3) Nil Settled (SY)'!G24),"")</f>
        <v>18402.043845433793</v>
      </c>
      <c r="G73" s="19">
        <f>IFERROR('8) Paid on Settled (SY)'!I24/('5) Settled At Cost (SY)'!I24+'3) Nil Settled (SY)'!I24),"")</f>
        <v>73730.84546018712</v>
      </c>
      <c r="J73" s="222">
        <f t="shared" ref="J73:J74" si="15">J72+1</f>
        <v>2014</v>
      </c>
      <c r="K73" s="18">
        <f>IFERROR('8) Paid on Settled (SY)'!D24/'5) Settled At Cost (SY)'!D24,"")</f>
        <v>5539.2322382523162</v>
      </c>
      <c r="L73" s="17">
        <f>IFERROR('8) Paid on Settled (SY)'!E24/'5) Settled At Cost (SY)'!E24,"")</f>
        <v>29107.282295033801</v>
      </c>
      <c r="M73" s="17">
        <f>IFERROR('8) Paid on Settled (SY)'!F24/'5) Settled At Cost (SY)'!F24,"")</f>
        <v>44632.555236111111</v>
      </c>
      <c r="N73" s="17">
        <f>IFERROR('8) Paid on Settled (SY)'!G24/'5) Settled At Cost (SY)'!G24,"")</f>
        <v>28132.967554275747</v>
      </c>
      <c r="O73" s="19">
        <f>IFERROR('8) Paid on Settled (SY)'!I24/'5) Settled At Cost (SY)'!I24,"")</f>
        <v>97441.645982626156</v>
      </c>
      <c r="R73" s="222">
        <f t="shared" ref="R73:R74" si="16">R72+1</f>
        <v>2014</v>
      </c>
      <c r="S73" s="233">
        <f>IFERROR('3) Nil Settled (SY)'!D24/('5) Settled At Cost (SY)'!D24+'3) Nil Settled (SY)'!D24),"")</f>
        <v>0.23809523809523808</v>
      </c>
      <c r="T73" s="234">
        <f>IFERROR('3) Nil Settled (SY)'!E24/('5) Settled At Cost (SY)'!E24+'3) Nil Settled (SY)'!E24),"")</f>
        <v>0.4108455882352941</v>
      </c>
      <c r="U73" s="234">
        <f>IFERROR('3) Nil Settled (SY)'!F24/('5) Settled At Cost (SY)'!F24+'3) Nil Settled (SY)'!F24),"")</f>
        <v>0.43333333333333335</v>
      </c>
      <c r="V73" s="234">
        <f>IFERROR('3) Nil Settled (SY)'!G24/('5) Settled At Cost (SY)'!G24+'3) Nil Settled (SY)'!G24),"")</f>
        <v>0.3458904109589041</v>
      </c>
      <c r="W73" s="235">
        <f>IFERROR('3) Nil Settled (SY)'!I24/('5) Settled At Cost (SY)'!I24+'3) Nil Settled (SY)'!I24),"")</f>
        <v>0.24333333333333335</v>
      </c>
      <c r="Y73" s="240"/>
    </row>
    <row r="74" spans="2:25" x14ac:dyDescent="0.2">
      <c r="B74" s="226">
        <f t="shared" si="14"/>
        <v>2015</v>
      </c>
      <c r="C74" s="20">
        <f>IFERROR('8) Paid on Settled (SY)'!D25/('5) Settled At Cost (SY)'!D25+'3) Nil Settled (SY)'!D25),"")</f>
        <v>3457.5295415319865</v>
      </c>
      <c r="D74" s="21">
        <f>IFERROR('8) Paid on Settled (SY)'!E25/('5) Settled At Cost (SY)'!E25+'3) Nil Settled (SY)'!E25),"")</f>
        <v>16399.46903975257</v>
      </c>
      <c r="E74" s="21">
        <f>IFERROR('8) Paid on Settled (SY)'!F25/('5) Settled At Cost (SY)'!F25+'3) Nil Settled (SY)'!F25),"")</f>
        <v>28378.693785165484</v>
      </c>
      <c r="F74" s="21">
        <f>IFERROR('8) Paid on Settled (SY)'!G25/('5) Settled At Cost (SY)'!G25+'3) Nil Settled (SY)'!G25),"")</f>
        <v>17147.034354824558</v>
      </c>
      <c r="G74" s="22">
        <f>IFERROR('8) Paid on Settled (SY)'!I25/('5) Settled At Cost (SY)'!I25+'3) Nil Settled (SY)'!I25),"")</f>
        <v>67663.424822451518</v>
      </c>
      <c r="J74" s="226">
        <f t="shared" si="15"/>
        <v>2015</v>
      </c>
      <c r="K74" s="20">
        <f>IFERROR('8) Paid on Settled (SY)'!D25/'5) Settled At Cost (SY)'!D25,"")</f>
        <v>5282.3367995627568</v>
      </c>
      <c r="L74" s="21">
        <f>IFERROR('8) Paid on Settled (SY)'!E25/'5) Settled At Cost (SY)'!E25,"")</f>
        <v>28353.660757374404</v>
      </c>
      <c r="M74" s="21">
        <f>IFERROR('8) Paid on Settled (SY)'!F25/'5) Settled At Cost (SY)'!F25,"")</f>
        <v>48016.749884499994</v>
      </c>
      <c r="N74" s="21">
        <f>IFERROR('8) Paid on Settled (SY)'!G25/'5) Settled At Cost (SY)'!G25,"")</f>
        <v>26681.376733153735</v>
      </c>
      <c r="O74" s="22">
        <f>IFERROR('8) Paid on Settled (SY)'!I25/'5) Settled At Cost (SY)'!I25,"")</f>
        <v>94421.931146795163</v>
      </c>
      <c r="R74" s="226">
        <f t="shared" si="16"/>
        <v>2015</v>
      </c>
      <c r="S74" s="237">
        <f>IFERROR('3) Nil Settled (SY)'!D25/('5) Settled At Cost (SY)'!D25+'3) Nil Settled (SY)'!D25),"")</f>
        <v>0.34545454545454546</v>
      </c>
      <c r="T74" s="238">
        <f>IFERROR('3) Nil Settled (SY)'!E25/('5) Settled At Cost (SY)'!E25+'3) Nil Settled (SY)'!E25),"")</f>
        <v>0.42161016949152541</v>
      </c>
      <c r="U74" s="238">
        <f>IFERROR('3) Nil Settled (SY)'!F25/('5) Settled At Cost (SY)'!F25+'3) Nil Settled (SY)'!F25),"")</f>
        <v>0.40898345153664301</v>
      </c>
      <c r="V74" s="238">
        <f>IFERROR('3) Nil Settled (SY)'!G25/('5) Settled At Cost (SY)'!G25+'3) Nil Settled (SY)'!G25),"")</f>
        <v>0.35734072022160662</v>
      </c>
      <c r="W74" s="239">
        <f>IFERROR('3) Nil Settled (SY)'!I25/('5) Settled At Cost (SY)'!I25+'3) Nil Settled (SY)'!I25),"")</f>
        <v>0.28339291517712056</v>
      </c>
      <c r="Y74" s="240"/>
    </row>
    <row r="75" spans="2:25" x14ac:dyDescent="0.2"/>
    <row r="76" spans="2:25" x14ac:dyDescent="0.2">
      <c r="B76" s="49" t="str">
        <f>"* Based on the assumption that the survey is "&amp;(D2*100)&amp;"% of insurance market."</f>
        <v>* Based on the assumption that the survey is 78% of insurance market.</v>
      </c>
      <c r="R76" s="231" t="s">
        <v>42</v>
      </c>
      <c r="S76" s="241">
        <f>AVERAGE(S70:S74)</f>
        <v>0.43152826556587076</v>
      </c>
      <c r="T76" s="241">
        <f t="shared" ref="T76:W76" si="17">AVERAGE(T70:T74)</f>
        <v>0.4015344689372139</v>
      </c>
      <c r="U76" s="241">
        <f t="shared" si="17"/>
        <v>0.42312457232134826</v>
      </c>
      <c r="V76" s="241">
        <f t="shared" si="17"/>
        <v>0.3724032466404007</v>
      </c>
      <c r="W76" s="241">
        <f t="shared" si="17"/>
        <v>0.25569488145381231</v>
      </c>
    </row>
    <row r="77" spans="2:25" x14ac:dyDescent="0.2">
      <c r="R77" s="231" t="s">
        <v>43</v>
      </c>
      <c r="S77" s="50">
        <f>SUM('3) Nil Settled (SY)'!D21:D25)/SUM('3) Nil Settled (SY)'!D21:D25,'5) Settled At Cost (SY)'!D21:D25)</f>
        <v>0.3493100944081336</v>
      </c>
      <c r="T77" s="50">
        <f>SUM('3) Nil Settled (SY)'!E21:E25)/SUM('3) Nil Settled (SY)'!E21:E25,'5) Settled At Cost (SY)'!E21:E25)</f>
        <v>0.40310612597066436</v>
      </c>
      <c r="U77" s="50">
        <f>SUM('3) Nil Settled (SY)'!F21:F25)/SUM('3) Nil Settled (SY)'!F21:F25,'5) Settled At Cost (SY)'!F21:F25)</f>
        <v>0.42356164383561645</v>
      </c>
      <c r="V77" s="50">
        <f>SUM('3) Nil Settled (SY)'!G21:G25)/SUM('3) Nil Settled (SY)'!G21:G25,'5) Settled At Cost (SY)'!G21:G25)</f>
        <v>0.3709837694600861</v>
      </c>
      <c r="W77" s="50">
        <f>SUM('3) Nil Settled (SY)'!I21:I25)/SUM('3) Nil Settled (SY)'!I21:I25,'5) Settled At Cost (SY)'!I21:I25)</f>
        <v>0.25696521328506217</v>
      </c>
      <c r="X77" s="50"/>
    </row>
    <row r="78" spans="2:25" x14ac:dyDescent="0.2"/>
  </sheetData>
  <sheetProtection sheet="1" objects="1" scenarios="1"/>
  <mergeCells count="10">
    <mergeCell ref="Z28:AE28"/>
    <mergeCell ref="AH28:AM28"/>
    <mergeCell ref="B3:G3"/>
    <mergeCell ref="B28:G28"/>
    <mergeCell ref="J53:O53"/>
    <mergeCell ref="J3:O3"/>
    <mergeCell ref="R53:W53"/>
    <mergeCell ref="B53:G53"/>
    <mergeCell ref="J28:O28"/>
    <mergeCell ref="R28:W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B2:N30"/>
  <sheetViews>
    <sheetView showGridLines="0" zoomScale="80" zoomScaleNormal="80" workbookViewId="0">
      <selection activeCell="D39" sqref="D39"/>
    </sheetView>
  </sheetViews>
  <sheetFormatPr defaultRowHeight="12.75" x14ac:dyDescent="0.2"/>
  <cols>
    <col min="2" max="2" width="10.28515625" bestFit="1" customWidth="1"/>
    <col min="3" max="7" width="12.5703125" customWidth="1"/>
    <col min="9" max="9" width="10.28515625" bestFit="1" customWidth="1"/>
    <col min="10" max="14" width="12.5703125" customWidth="1"/>
  </cols>
  <sheetData>
    <row r="2" spans="2:14" x14ac:dyDescent="0.2">
      <c r="B2" s="51" t="s">
        <v>4</v>
      </c>
      <c r="C2" s="51" t="s">
        <v>64</v>
      </c>
      <c r="D2" s="51" t="s">
        <v>65</v>
      </c>
      <c r="E2" s="51" t="s">
        <v>66</v>
      </c>
      <c r="F2" s="51" t="s">
        <v>62</v>
      </c>
      <c r="G2" s="51" t="s">
        <v>63</v>
      </c>
      <c r="I2" s="51" t="s">
        <v>41</v>
      </c>
      <c r="J2" s="51" t="s">
        <v>64</v>
      </c>
      <c r="K2" s="51" t="s">
        <v>65</v>
      </c>
      <c r="L2" s="51" t="s">
        <v>66</v>
      </c>
      <c r="M2" s="51" t="s">
        <v>62</v>
      </c>
      <c r="N2" s="51" t="s">
        <v>63</v>
      </c>
    </row>
    <row r="3" spans="2:14" x14ac:dyDescent="0.2">
      <c r="B3" s="51" t="s">
        <v>67</v>
      </c>
      <c r="C3" s="52" t="e">
        <f>#REF!</f>
        <v>#REF!</v>
      </c>
      <c r="D3" s="52">
        <v>1201.7159296028881</v>
      </c>
      <c r="E3" s="52">
        <v>1250.3002183406113</v>
      </c>
      <c r="F3" s="52" t="e">
        <f>#REF!</f>
        <v>#REF!</v>
      </c>
      <c r="G3" s="52">
        <f>'Data for Website'!G12</f>
        <v>1887.5624375624377</v>
      </c>
      <c r="I3" s="51" t="s">
        <v>67</v>
      </c>
      <c r="J3" s="52" t="e">
        <f>#REF!</f>
        <v>#REF!</v>
      </c>
      <c r="K3" s="52">
        <v>111.56870487364621</v>
      </c>
      <c r="L3" s="52">
        <v>114.78165938864629</v>
      </c>
      <c r="M3" s="52">
        <v>177.01568015204992</v>
      </c>
      <c r="N3" s="52">
        <f>'Data for Website'!E12</f>
        <v>180.01998001998001</v>
      </c>
    </row>
    <row r="4" spans="2:14" x14ac:dyDescent="0.2">
      <c r="B4" s="51" t="s">
        <v>68</v>
      </c>
      <c r="C4" s="52" t="e">
        <f>#REF!</f>
        <v>#REF!</v>
      </c>
      <c r="D4" s="52">
        <v>1813.713292117465</v>
      </c>
      <c r="E4" s="52">
        <v>1867.2525502072042</v>
      </c>
      <c r="F4" s="52" t="e">
        <f>#REF!</f>
        <v>#REF!</v>
      </c>
      <c r="G4" s="52">
        <f>'Data for Website'!G13</f>
        <v>1907.4982773002573</v>
      </c>
      <c r="I4" s="51" t="s">
        <v>68</v>
      </c>
      <c r="J4" s="52" t="e">
        <f>#REF!</f>
        <v>#REF!</v>
      </c>
      <c r="K4" s="52">
        <v>146.64064914992272</v>
      </c>
      <c r="L4" s="52">
        <v>148.1327701625757</v>
      </c>
      <c r="M4" s="52">
        <v>192.53497942386832</v>
      </c>
      <c r="N4" s="52">
        <f>'Data for Website'!E13</f>
        <v>194.85910129474487</v>
      </c>
    </row>
    <row r="5" spans="2:14" x14ac:dyDescent="0.2">
      <c r="B5" s="51" t="s">
        <v>69</v>
      </c>
      <c r="C5" s="52" t="e">
        <f>#REF!</f>
        <v>#REF!</v>
      </c>
      <c r="D5" s="52">
        <v>1878.6574985931343</v>
      </c>
      <c r="E5" s="52">
        <v>1909.1755396732788</v>
      </c>
      <c r="F5" s="52" t="e">
        <f>#REF!</f>
        <v>#REF!</v>
      </c>
      <c r="G5" s="52">
        <f>'Data for Website'!G14</f>
        <v>1973.8767412061338</v>
      </c>
      <c r="I5" s="51" t="s">
        <v>69</v>
      </c>
      <c r="J5" s="52" t="e">
        <f>#REF!</f>
        <v>#REF!</v>
      </c>
      <c r="K5" s="52">
        <v>182.84397861564435</v>
      </c>
      <c r="L5" s="52">
        <v>190.00656359393233</v>
      </c>
      <c r="M5" s="52">
        <v>246.68749999999997</v>
      </c>
      <c r="N5" s="52">
        <f>'Data for Website'!E14</f>
        <v>233.67985229887432</v>
      </c>
    </row>
    <row r="6" spans="2:14" x14ac:dyDescent="0.2">
      <c r="B6" s="51" t="s">
        <v>70</v>
      </c>
      <c r="C6" s="52" t="e">
        <f>#REF!</f>
        <v>#REF!</v>
      </c>
      <c r="D6" s="52">
        <v>1909.8529804865009</v>
      </c>
      <c r="E6" s="52">
        <v>1976.9544198895028</v>
      </c>
      <c r="F6" s="52" t="e">
        <f>#REF!</f>
        <v>#REF!</v>
      </c>
      <c r="G6" s="52">
        <f>'Data for Website'!G15</f>
        <v>2523.095584667637</v>
      </c>
      <c r="I6" s="51" t="s">
        <v>70</v>
      </c>
      <c r="J6" s="52" t="e">
        <f>#REF!</f>
        <v>#REF!</v>
      </c>
      <c r="K6" s="52">
        <v>227.75728414862334</v>
      </c>
      <c r="L6" s="52">
        <v>233.87499999999997</v>
      </c>
      <c r="M6" s="52">
        <v>345.23320895522386</v>
      </c>
      <c r="N6" s="52">
        <f>'Data for Website'!E15</f>
        <v>342.57828537304516</v>
      </c>
    </row>
    <row r="7" spans="2:14" x14ac:dyDescent="0.2">
      <c r="B7" s="51" t="s">
        <v>71</v>
      </c>
      <c r="C7" s="52" t="e">
        <f>#REF!</f>
        <v>#REF!</v>
      </c>
      <c r="D7" s="52">
        <v>2508.43009478673</v>
      </c>
      <c r="E7" s="52">
        <v>2594.8454301075267</v>
      </c>
      <c r="F7" s="52" t="e">
        <f>#REF!</f>
        <v>#REF!</v>
      </c>
      <c r="G7" s="52">
        <f>'Data for Website'!G16</f>
        <v>2634.6945235834128</v>
      </c>
      <c r="I7" s="51" t="s">
        <v>71</v>
      </c>
      <c r="J7" s="52" t="e">
        <f>#REF!</f>
        <v>#REF!</v>
      </c>
      <c r="K7" s="52">
        <v>333.19046208530807</v>
      </c>
      <c r="L7" s="52">
        <v>343.47354594330398</v>
      </c>
      <c r="M7" s="52">
        <v>344.12172191984166</v>
      </c>
      <c r="N7" s="52">
        <f>'Data for Website'!E16</f>
        <v>334.85280151946813</v>
      </c>
    </row>
    <row r="8" spans="2:14" x14ac:dyDescent="0.2">
      <c r="B8" s="51" t="s">
        <v>72</v>
      </c>
      <c r="C8" s="52" t="e">
        <f>#REF!</f>
        <v>#REF!</v>
      </c>
      <c r="D8" s="52">
        <v>2657.3416894749935</v>
      </c>
      <c r="E8" s="52">
        <v>2699.445343625498</v>
      </c>
      <c r="F8" s="52" t="e">
        <f>#REF!</f>
        <v>#REF!</v>
      </c>
      <c r="G8" s="52">
        <f>'Data for Website'!G17</f>
        <v>3089.9256314759109</v>
      </c>
      <c r="I8" s="51" t="s">
        <v>72</v>
      </c>
      <c r="J8" s="52" t="e">
        <f>#REF!</f>
        <v>#REF!</v>
      </c>
      <c r="K8" s="52">
        <v>341.78433689972627</v>
      </c>
      <c r="L8" s="52">
        <v>358.15425796812747</v>
      </c>
      <c r="M8" s="52">
        <v>384.30710151380231</v>
      </c>
      <c r="N8" s="52">
        <f>'Data for Website'!E17</f>
        <v>374.97194766747839</v>
      </c>
    </row>
    <row r="9" spans="2:14" x14ac:dyDescent="0.2">
      <c r="B9" s="51" t="s">
        <v>73</v>
      </c>
      <c r="C9" s="52" t="e">
        <f>#REF!</f>
        <v>#REF!</v>
      </c>
      <c r="D9" s="52">
        <v>3068.0591507720251</v>
      </c>
      <c r="E9" s="52">
        <v>3122.0219830547285</v>
      </c>
      <c r="F9" s="52" t="e">
        <f>#REF!</f>
        <v>#REF!</v>
      </c>
      <c r="G9" s="52">
        <f>'Data for Website'!G18</f>
        <v>3093.2892085331109</v>
      </c>
      <c r="I9" s="51" t="s">
        <v>73</v>
      </c>
      <c r="J9" s="52" t="e">
        <f>#REF!</f>
        <v>#REF!</v>
      </c>
      <c r="K9" s="52">
        <v>386.35757266121703</v>
      </c>
      <c r="L9" s="52">
        <v>382.62565834669107</v>
      </c>
      <c r="M9" s="52">
        <v>378.84665792922675</v>
      </c>
      <c r="N9" s="52">
        <f>'Data for Website'!E18</f>
        <v>382.25800847752066</v>
      </c>
    </row>
    <row r="10" spans="2:14" x14ac:dyDescent="0.2">
      <c r="B10" s="51" t="s">
        <v>74</v>
      </c>
      <c r="C10" s="52"/>
      <c r="D10" s="52">
        <v>3071.0948119619393</v>
      </c>
      <c r="E10" s="52">
        <v>3121.9623655913974</v>
      </c>
      <c r="F10" s="52" t="e">
        <f>#REF!</f>
        <v>#REF!</v>
      </c>
      <c r="G10" s="52">
        <f>'Data for Website'!G19</f>
        <v>3219.580119965724</v>
      </c>
      <c r="I10" s="51" t="s">
        <v>74</v>
      </c>
      <c r="J10" s="52"/>
      <c r="K10" s="52">
        <v>366.716696873584</v>
      </c>
      <c r="L10" s="52">
        <v>373.97849462365588</v>
      </c>
      <c r="M10" s="52">
        <v>457.32234809474767</v>
      </c>
      <c r="N10" s="52">
        <f>'Data for Website'!E19</f>
        <v>445.78801661063869</v>
      </c>
    </row>
    <row r="11" spans="2:14" x14ac:dyDescent="0.2">
      <c r="B11" s="51" t="s">
        <v>75</v>
      </c>
      <c r="C11" s="52"/>
      <c r="D11" s="52">
        <v>3209.4308533220124</v>
      </c>
      <c r="E11" s="52">
        <v>3262.9060409698995</v>
      </c>
      <c r="F11" s="52" t="e">
        <f>#REF!</f>
        <v>#REF!</v>
      </c>
      <c r="G11" s="52">
        <f>'Data for Website'!G20</f>
        <v>3354.9049352750812</v>
      </c>
      <c r="I11" s="51" t="s">
        <v>75</v>
      </c>
      <c r="J11" s="52"/>
      <c r="K11" s="52">
        <v>424.64789853534285</v>
      </c>
      <c r="L11" s="52">
        <v>442.87703804347825</v>
      </c>
      <c r="M11" s="52">
        <v>536.01095033242075</v>
      </c>
      <c r="N11" s="52">
        <f>'Data for Website'!E20</f>
        <v>525.21704630321142</v>
      </c>
    </row>
    <row r="12" spans="2:14" x14ac:dyDescent="0.2">
      <c r="B12" s="51" t="s">
        <v>76</v>
      </c>
      <c r="C12" s="52"/>
      <c r="D12" s="52">
        <v>3348.8154955320879</v>
      </c>
      <c r="E12" s="52">
        <v>3392.471455520254</v>
      </c>
      <c r="F12" s="52" t="e">
        <f>#REF!</f>
        <v>#REF!</v>
      </c>
      <c r="G12" s="52">
        <f>'Data for Website'!G21</f>
        <v>3427.9510921177589</v>
      </c>
      <c r="I12" s="51" t="s">
        <v>76</v>
      </c>
      <c r="J12" s="52"/>
      <c r="K12" s="52">
        <v>488.84138911454102</v>
      </c>
      <c r="L12" s="52">
        <v>529.48272438443212</v>
      </c>
      <c r="M12" s="52">
        <v>578.26933501987708</v>
      </c>
      <c r="N12" s="52">
        <f>'Data for Website'!E21</f>
        <v>585.16500474833811</v>
      </c>
    </row>
    <row r="13" spans="2:14" x14ac:dyDescent="0.2">
      <c r="B13" s="51" t="s">
        <v>77</v>
      </c>
      <c r="C13" s="52"/>
      <c r="D13" s="52"/>
      <c r="E13" s="52">
        <v>3485.0933974477525</v>
      </c>
      <c r="F13" s="52" t="e">
        <f>#REF!</f>
        <v>#REF!</v>
      </c>
      <c r="G13" s="52">
        <f>'Data for Website'!G22</f>
        <v>3452.3039518925057</v>
      </c>
      <c r="I13" s="51" t="s">
        <v>77</v>
      </c>
      <c r="J13" s="52"/>
      <c r="K13" s="52"/>
      <c r="L13" s="52">
        <v>531.6030146106898</v>
      </c>
      <c r="M13" s="52">
        <v>488.00838956775482</v>
      </c>
      <c r="N13" s="52">
        <f>'Data for Website'!E22</f>
        <v>487.06319863043257</v>
      </c>
    </row>
    <row r="14" spans="2:14" x14ac:dyDescent="0.2">
      <c r="B14" s="51" t="s">
        <v>78</v>
      </c>
      <c r="C14" s="52"/>
      <c r="D14" s="52"/>
      <c r="E14" s="52"/>
      <c r="F14" s="52" t="e">
        <f>#REF!</f>
        <v>#REF!</v>
      </c>
      <c r="G14" s="52">
        <f>'Data for Website'!G23</f>
        <v>3479.0355395870311</v>
      </c>
      <c r="I14" s="51" t="s">
        <v>78</v>
      </c>
      <c r="J14" s="52"/>
      <c r="K14" s="52"/>
      <c r="L14" s="52"/>
      <c r="M14" s="52">
        <v>484.06025428413483</v>
      </c>
      <c r="N14" s="52">
        <f>'Data for Website'!E23</f>
        <v>496.63362336406789</v>
      </c>
    </row>
    <row r="15" spans="2:14" x14ac:dyDescent="0.2">
      <c r="B15" s="51" t="s">
        <v>79</v>
      </c>
      <c r="C15" s="52"/>
      <c r="D15" s="52"/>
      <c r="E15" s="52"/>
      <c r="F15" s="52"/>
      <c r="G15" s="52">
        <f>'Data for Website'!G24</f>
        <v>3583.0853031266256</v>
      </c>
      <c r="I15" s="51" t="s">
        <v>79</v>
      </c>
      <c r="J15" s="52"/>
      <c r="K15" s="52"/>
      <c r="L15" s="52"/>
      <c r="M15" s="52"/>
      <c r="N15" s="52">
        <f>'Data for Website'!E24</f>
        <v>449.33826504074432</v>
      </c>
    </row>
    <row r="17" spans="2:14" x14ac:dyDescent="0.2">
      <c r="B17" s="53" t="s">
        <v>2</v>
      </c>
      <c r="C17" s="56" t="s">
        <v>64</v>
      </c>
      <c r="D17" s="56" t="s">
        <v>65</v>
      </c>
      <c r="E17" s="56" t="s">
        <v>66</v>
      </c>
      <c r="F17" s="56" t="s">
        <v>62</v>
      </c>
      <c r="G17" s="57" t="s">
        <v>63</v>
      </c>
      <c r="I17" s="53" t="s">
        <v>7</v>
      </c>
      <c r="J17" s="56" t="s">
        <v>64</v>
      </c>
      <c r="K17" s="56" t="s">
        <v>65</v>
      </c>
      <c r="L17" s="56" t="s">
        <v>66</v>
      </c>
      <c r="M17" s="56" t="s">
        <v>62</v>
      </c>
      <c r="N17" s="57" t="s">
        <v>63</v>
      </c>
    </row>
    <row r="18" spans="2:14" x14ac:dyDescent="0.2">
      <c r="B18" s="54" t="s">
        <v>67</v>
      </c>
      <c r="C18" s="52" t="e">
        <f>#REF!</f>
        <v>#REF!</v>
      </c>
      <c r="D18" s="52">
        <v>1348.2338673285199</v>
      </c>
      <c r="E18" s="52">
        <v>1377.3799126637555</v>
      </c>
      <c r="F18" s="52" t="e">
        <f>#REF!</f>
        <v>#REF!</v>
      </c>
      <c r="G18" s="58">
        <f>'Data for Website'!D12</f>
        <v>2099.3506493506493</v>
      </c>
      <c r="I18" s="54" t="s">
        <v>67</v>
      </c>
      <c r="J18" s="52" t="e">
        <f>#REF!</f>
        <v>#REF!</v>
      </c>
      <c r="K18" s="52">
        <v>157.27154783393502</v>
      </c>
      <c r="L18" s="52">
        <v>173.53893740902473</v>
      </c>
      <c r="M18" s="52">
        <v>466.44277762693451</v>
      </c>
      <c r="N18" s="58">
        <f>'Data for Website'!F12</f>
        <v>465.93406593406593</v>
      </c>
    </row>
    <row r="19" spans="2:14" x14ac:dyDescent="0.2">
      <c r="B19" s="54" t="s">
        <v>68</v>
      </c>
      <c r="C19" s="52" t="e">
        <f>#REF!</f>
        <v>#REF!</v>
      </c>
      <c r="D19" s="52">
        <v>1710.8075734157651</v>
      </c>
      <c r="E19" s="52">
        <v>1734.7127032196365</v>
      </c>
      <c r="F19" s="52" t="e">
        <f>#REF!</f>
        <v>#REF!</v>
      </c>
      <c r="G19" s="58">
        <f>'Data for Website'!D13</f>
        <v>1626.4769883581764</v>
      </c>
      <c r="I19" s="54" t="s">
        <v>68</v>
      </c>
      <c r="J19" s="52" t="e">
        <f>#REF!</f>
        <v>#REF!</v>
      </c>
      <c r="K19" s="52">
        <v>273.98647604327664</v>
      </c>
      <c r="L19" s="52">
        <v>270.27733503347145</v>
      </c>
      <c r="M19" s="52">
        <v>591.81893004115216</v>
      </c>
      <c r="N19" s="58">
        <f>'Data for Website'!F13</f>
        <v>576.62387117832657</v>
      </c>
    </row>
    <row r="20" spans="2:14" x14ac:dyDescent="0.2">
      <c r="B20" s="54" t="s">
        <v>69</v>
      </c>
      <c r="C20" s="52" t="e">
        <f>#REF!</f>
        <v>#REF!</v>
      </c>
      <c r="D20" s="52">
        <v>1623.7060354530106</v>
      </c>
      <c r="E20" s="52">
        <v>1650.1939906651107</v>
      </c>
      <c r="F20" s="52" t="e">
        <f>#REF!</f>
        <v>#REF!</v>
      </c>
      <c r="G20" s="58">
        <f>'Data for Website'!D14</f>
        <v>1507.8225106435746</v>
      </c>
      <c r="I20" s="54" t="s">
        <v>69</v>
      </c>
      <c r="J20" s="52" t="e">
        <f>#REF!</f>
        <v>#REF!</v>
      </c>
      <c r="K20" s="52">
        <v>563.9835396736072</v>
      </c>
      <c r="L20" s="52">
        <v>559.60837222870475</v>
      </c>
      <c r="M20" s="52">
        <v>836.70296391752572</v>
      </c>
      <c r="N20" s="58">
        <f>'Data for Website'!F14</f>
        <v>805.47747971176238</v>
      </c>
    </row>
    <row r="21" spans="2:14" x14ac:dyDescent="0.2">
      <c r="B21" s="54" t="s">
        <v>70</v>
      </c>
      <c r="C21" s="52" t="e">
        <f>#REF!</f>
        <v>#REF!</v>
      </c>
      <c r="D21" s="52">
        <v>1484.8757016840416</v>
      </c>
      <c r="E21" s="52">
        <v>1501.4516574585634</v>
      </c>
      <c r="F21" s="52" t="e">
        <f>#REF!</f>
        <v>#REF!</v>
      </c>
      <c r="G21" s="58">
        <f>'Data for Website'!D15</f>
        <v>1448.4678834023812</v>
      </c>
      <c r="I21" s="54" t="s">
        <v>70</v>
      </c>
      <c r="J21" s="52" t="e">
        <f>#REF!</f>
        <v>#REF!</v>
      </c>
      <c r="K21" s="52">
        <v>834.68591285752461</v>
      </c>
      <c r="L21" s="52">
        <v>810.16367403314916</v>
      </c>
      <c r="M21" s="52">
        <v>951.92980410447751</v>
      </c>
      <c r="N21" s="58">
        <f>'Data for Website'!F15</f>
        <v>919.62079647669168</v>
      </c>
    </row>
    <row r="22" spans="2:14" x14ac:dyDescent="0.2">
      <c r="B22" s="54" t="s">
        <v>71</v>
      </c>
      <c r="C22" s="52" t="e">
        <f>#REF!</f>
        <v>#REF!</v>
      </c>
      <c r="D22" s="52">
        <v>1453.1158175355449</v>
      </c>
      <c r="E22" s="52">
        <v>1487.9533235581621</v>
      </c>
      <c r="F22" s="52" t="e">
        <f>#REF!</f>
        <v>#REF!</v>
      </c>
      <c r="G22" s="58">
        <f>'Data for Website'!D16</f>
        <v>1370.5603038936372</v>
      </c>
      <c r="I22" s="54" t="s">
        <v>71</v>
      </c>
      <c r="J22" s="52" t="e">
        <f>#REF!</f>
        <v>#REF!</v>
      </c>
      <c r="K22" s="52">
        <v>926.09212085308059</v>
      </c>
      <c r="L22" s="52">
        <v>946.17240957966771</v>
      </c>
      <c r="M22" s="52">
        <v>659.14491588322619</v>
      </c>
      <c r="N22" s="58">
        <f>'Data for Website'!F16</f>
        <v>647.6416587527699</v>
      </c>
    </row>
    <row r="23" spans="2:14" x14ac:dyDescent="0.2">
      <c r="B23" s="54" t="s">
        <v>72</v>
      </c>
      <c r="C23" s="52" t="e">
        <f>#REF!</f>
        <v>#REF!</v>
      </c>
      <c r="D23" s="52">
        <v>1353.2641826324955</v>
      </c>
      <c r="E23" s="52">
        <v>1379.4633964143425</v>
      </c>
      <c r="F23" s="52" t="e">
        <f>#REF!</f>
        <v>#REF!</v>
      </c>
      <c r="G23" s="58">
        <f>'Data for Website'!D17</f>
        <v>1367.929021630139</v>
      </c>
      <c r="I23" s="54" t="s">
        <v>72</v>
      </c>
      <c r="J23" s="52" t="e">
        <f>#REF!</f>
        <v>#REF!</v>
      </c>
      <c r="K23" s="52">
        <v>663.38952475740223</v>
      </c>
      <c r="L23" s="52">
        <v>658.09262948207174</v>
      </c>
      <c r="M23" s="52">
        <v>755.88880231522705</v>
      </c>
      <c r="N23" s="58">
        <f>'Data for Website'!F17</f>
        <v>725.11996848589024</v>
      </c>
    </row>
    <row r="24" spans="2:14" x14ac:dyDescent="0.2">
      <c r="B24" s="54" t="s">
        <v>73</v>
      </c>
      <c r="C24" s="52" t="e">
        <f>#REF!</f>
        <v>#REF!</v>
      </c>
      <c r="D24" s="52">
        <v>1360.4853542234332</v>
      </c>
      <c r="E24" s="52">
        <v>1356.3507556675063</v>
      </c>
      <c r="F24" s="52" t="e">
        <f>#REF!</f>
        <v>#REF!</v>
      </c>
      <c r="G24" s="58">
        <f>'Data for Website'!D18</f>
        <v>1312.4626502675283</v>
      </c>
      <c r="I24" s="54" t="s">
        <v>73</v>
      </c>
      <c r="J24" s="52" t="e">
        <f>#REF!</f>
        <v>#REF!</v>
      </c>
      <c r="K24" s="52">
        <v>735.97950726612169</v>
      </c>
      <c r="L24" s="52">
        <v>729.65823219601555</v>
      </c>
      <c r="M24" s="52">
        <v>778.03407601572735</v>
      </c>
      <c r="N24" s="58">
        <f>'Data for Website'!F18</f>
        <v>769.73455631992215</v>
      </c>
    </row>
    <row r="25" spans="2:14" x14ac:dyDescent="0.2">
      <c r="B25" s="54" t="s">
        <v>74</v>
      </c>
      <c r="C25" s="52"/>
      <c r="D25" s="52">
        <v>1274.0569777979156</v>
      </c>
      <c r="E25" s="52">
        <v>1274.8118279569892</v>
      </c>
      <c r="F25" s="52" t="e">
        <f>#REF!</f>
        <v>#REF!</v>
      </c>
      <c r="G25" s="58">
        <f>'Data for Website'!D19</f>
        <v>1470.31837057544</v>
      </c>
      <c r="I25" s="54" t="s">
        <v>74</v>
      </c>
      <c r="J25" s="52"/>
      <c r="K25" s="52">
        <v>747.29553692795639</v>
      </c>
      <c r="L25" s="52">
        <v>749.22043010752679</v>
      </c>
      <c r="M25" s="52">
        <v>785.07003089598356</v>
      </c>
      <c r="N25" s="58">
        <f>'Data for Website'!F19</f>
        <v>771.65644980554998</v>
      </c>
    </row>
    <row r="26" spans="2:14" x14ac:dyDescent="0.2">
      <c r="B26" s="54" t="s">
        <v>75</v>
      </c>
      <c r="C26" s="52"/>
      <c r="D26" s="52">
        <v>1476.8170239864146</v>
      </c>
      <c r="E26" s="52">
        <v>1473.7332775919733</v>
      </c>
      <c r="F26" s="52" t="e">
        <f>#REF!</f>
        <v>#REF!</v>
      </c>
      <c r="G26" s="58">
        <f>'Data for Website'!D20</f>
        <v>1484.8728839930295</v>
      </c>
      <c r="I26" s="54" t="s">
        <v>75</v>
      </c>
      <c r="J26" s="52"/>
      <c r="K26" s="52">
        <v>737.14842920823594</v>
      </c>
      <c r="L26" s="52">
        <v>752.00773411371244</v>
      </c>
      <c r="M26" s="52">
        <v>824.2432538130621</v>
      </c>
      <c r="N26" s="58">
        <f>'Data for Website'!F20</f>
        <v>823.48845531491156</v>
      </c>
    </row>
    <row r="27" spans="2:14" x14ac:dyDescent="0.2">
      <c r="B27" s="54" t="s">
        <v>76</v>
      </c>
      <c r="C27" s="52"/>
      <c r="D27" s="52">
        <v>1479.123172217709</v>
      </c>
      <c r="E27" s="52">
        <v>1487.5943208895949</v>
      </c>
      <c r="F27" s="52" t="e">
        <f>#REF!</f>
        <v>#REF!</v>
      </c>
      <c r="G27" s="58">
        <f>'Data for Website'!D21</f>
        <v>1484.3209876543208</v>
      </c>
      <c r="I27" s="54" t="s">
        <v>76</v>
      </c>
      <c r="J27" s="52"/>
      <c r="K27" s="52">
        <v>781.13830219333875</v>
      </c>
      <c r="L27" s="52">
        <v>798.00610603653695</v>
      </c>
      <c r="M27" s="52">
        <v>964.20401156487173</v>
      </c>
      <c r="N27" s="58">
        <f>'Data for Website'!F21</f>
        <v>966.62511870845208</v>
      </c>
    </row>
    <row r="28" spans="2:14" x14ac:dyDescent="0.2">
      <c r="B28" s="54" t="s">
        <v>77</v>
      </c>
      <c r="C28" s="52"/>
      <c r="D28" s="52"/>
      <c r="E28" s="52">
        <v>1445.8086739411874</v>
      </c>
      <c r="F28" s="52" t="e">
        <f>#REF!</f>
        <v>#REF!</v>
      </c>
      <c r="G28" s="58">
        <f>'Data for Website'!D22</f>
        <v>1596.268456311471</v>
      </c>
      <c r="I28" s="54" t="s">
        <v>77</v>
      </c>
      <c r="J28" s="52"/>
      <c r="K28" s="52"/>
      <c r="L28" s="52">
        <v>911.68022933234693</v>
      </c>
      <c r="M28" s="52">
        <v>910.10395768739738</v>
      </c>
      <c r="N28" s="58">
        <f>'Data for Website'!F22</f>
        <v>928.66716538869139</v>
      </c>
    </row>
    <row r="29" spans="2:14" x14ac:dyDescent="0.2">
      <c r="B29" s="54" t="s">
        <v>78</v>
      </c>
      <c r="C29" s="52"/>
      <c r="D29" s="52"/>
      <c r="E29" s="52"/>
      <c r="F29" s="52" t="e">
        <f>#REF!</f>
        <v>#REF!</v>
      </c>
      <c r="G29" s="58">
        <f>'Data for Website'!D23</f>
        <v>1653.7119605211894</v>
      </c>
      <c r="I29" s="54" t="s">
        <v>78</v>
      </c>
      <c r="J29" s="52"/>
      <c r="K29" s="52"/>
      <c r="L29" s="52"/>
      <c r="M29" s="52">
        <v>755.94711627049924</v>
      </c>
      <c r="N29" s="58">
        <f>'Data for Website'!F23</f>
        <v>786.55325166298712</v>
      </c>
    </row>
    <row r="30" spans="2:14" x14ac:dyDescent="0.2">
      <c r="B30" s="55" t="s">
        <v>79</v>
      </c>
      <c r="C30" s="59"/>
      <c r="D30" s="59"/>
      <c r="E30" s="59"/>
      <c r="F30" s="59"/>
      <c r="G30" s="60">
        <f>'Data for Website'!D24</f>
        <v>1495.211812980408</v>
      </c>
      <c r="I30" s="55" t="s">
        <v>79</v>
      </c>
      <c r="J30" s="59"/>
      <c r="K30" s="59"/>
      <c r="L30" s="59"/>
      <c r="M30" s="59"/>
      <c r="N30" s="60">
        <f>'Data for Website'!F24</f>
        <v>782.46835808819287</v>
      </c>
    </row>
  </sheetData>
  <sheetProtection sheet="1" objects="1" scenarios="1"/>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X62"/>
  <sheetViews>
    <sheetView showGridLines="0" showRowColHeaders="0" zoomScale="70" zoomScaleNormal="70" workbookViewId="0"/>
  </sheetViews>
  <sheetFormatPr defaultColWidth="0" defaultRowHeight="15" zeroHeight="1" x14ac:dyDescent="0.25"/>
  <cols>
    <col min="1" max="1" width="3.7109375" customWidth="1"/>
    <col min="2" max="8" width="16.7109375" customWidth="1"/>
    <col min="9" max="9" width="14" bestFit="1" customWidth="1"/>
    <col min="10" max="10" width="16.7109375" style="6" customWidth="1"/>
    <col min="11" max="11" width="16.7109375" customWidth="1"/>
    <col min="12" max="12" width="16.7109375" style="6" customWidth="1"/>
    <col min="13" max="13" width="3.85546875" style="6" customWidth="1"/>
    <col min="14" max="14" width="16.7109375" style="6" customWidth="1"/>
    <col min="15" max="15" width="17.85546875" style="70" customWidth="1"/>
    <col min="16" max="16" width="3.85546875" style="70" customWidth="1"/>
    <col min="17" max="17" width="13.140625" bestFit="1" customWidth="1"/>
    <col min="18" max="18" width="15.28515625" bestFit="1" customWidth="1"/>
    <col min="19" max="19" width="11" bestFit="1" customWidth="1"/>
    <col min="20" max="20" width="12.42578125" bestFit="1" customWidth="1"/>
    <col min="21" max="21" width="10.5703125" bestFit="1" customWidth="1"/>
    <col min="22" max="22" width="14.140625" customWidth="1"/>
    <col min="23" max="23" width="3.28515625" customWidth="1"/>
    <col min="24" max="24" width="15.28515625" bestFit="1" customWidth="1"/>
    <col min="25" max="25" width="11" bestFit="1" customWidth="1"/>
    <col min="26" max="26" width="12.42578125" bestFit="1" customWidth="1"/>
    <col min="27" max="27" width="10.5703125" bestFit="1" customWidth="1"/>
    <col min="28" max="28" width="14.140625" customWidth="1"/>
    <col min="29" max="29" width="4.140625" customWidth="1"/>
    <col min="30" max="30" width="15.28515625" bestFit="1" customWidth="1"/>
    <col min="31" max="31" width="11" bestFit="1" customWidth="1"/>
    <col min="32" max="32" width="12.42578125" bestFit="1" customWidth="1"/>
    <col min="33" max="33" width="10.5703125" bestFit="1" customWidth="1"/>
    <col min="34" max="34" width="14.140625" customWidth="1"/>
    <col min="35" max="35" width="3.7109375" customWidth="1"/>
    <col min="36" max="48" width="9.140625" hidden="1" customWidth="1"/>
    <col min="49" max="50" width="0" hidden="1" customWidth="1"/>
    <col min="51" max="16384" width="9.140625" hidden="1"/>
  </cols>
  <sheetData>
    <row r="1" spans="1:35" ht="15.75" x14ac:dyDescent="0.25">
      <c r="A1" s="106" t="s">
        <v>150</v>
      </c>
      <c r="B1" s="15"/>
      <c r="R1" s="13"/>
    </row>
    <row r="2" spans="1:35" ht="12.75" x14ac:dyDescent="0.2">
      <c r="A2" s="68"/>
      <c r="O2"/>
      <c r="P2"/>
    </row>
    <row r="3" spans="1:35" ht="12.75" x14ac:dyDescent="0.2">
      <c r="A3" s="68"/>
      <c r="O3"/>
      <c r="P3" s="6"/>
    </row>
    <row r="4" spans="1:35" ht="15" customHeight="1" x14ac:dyDescent="0.2">
      <c r="A4" s="12"/>
      <c r="B4" s="253" t="s">
        <v>10</v>
      </c>
      <c r="C4" s="254"/>
      <c r="D4" s="254"/>
      <c r="E4" s="254"/>
      <c r="F4" s="254"/>
      <c r="G4" s="254"/>
      <c r="H4" s="254"/>
      <c r="I4" s="254"/>
      <c r="J4" s="254"/>
      <c r="K4" s="254"/>
      <c r="L4" s="255"/>
      <c r="M4" s="119"/>
      <c r="N4" s="119"/>
      <c r="O4" s="183"/>
      <c r="P4" s="49"/>
      <c r="Q4" s="12"/>
      <c r="R4" s="256" t="s">
        <v>33</v>
      </c>
      <c r="S4" s="257"/>
      <c r="T4" s="257"/>
      <c r="U4" s="257"/>
      <c r="V4" s="258"/>
      <c r="W4" s="12"/>
      <c r="X4" s="256" t="s">
        <v>34</v>
      </c>
      <c r="Y4" s="257"/>
      <c r="Z4" s="257"/>
      <c r="AA4" s="257"/>
      <c r="AB4" s="258"/>
      <c r="AC4" s="12"/>
      <c r="AD4" s="256" t="s">
        <v>35</v>
      </c>
      <c r="AE4" s="257"/>
      <c r="AF4" s="257"/>
      <c r="AG4" s="257"/>
      <c r="AH4" s="258"/>
      <c r="AI4" s="12"/>
    </row>
    <row r="5" spans="1:35" ht="43.15" customHeight="1" x14ac:dyDescent="0.2">
      <c r="A5" s="49"/>
      <c r="B5" s="11" t="s">
        <v>0</v>
      </c>
      <c r="C5" s="11" t="s">
        <v>1</v>
      </c>
      <c r="D5" s="117" t="s">
        <v>31</v>
      </c>
      <c r="E5" s="117" t="s">
        <v>2</v>
      </c>
      <c r="F5" s="117" t="s">
        <v>3</v>
      </c>
      <c r="G5" s="117" t="s">
        <v>7</v>
      </c>
      <c r="H5" s="121" t="s">
        <v>5</v>
      </c>
      <c r="I5" s="210" t="s">
        <v>4</v>
      </c>
      <c r="J5" s="211" t="s">
        <v>8</v>
      </c>
      <c r="K5" s="118" t="s">
        <v>9</v>
      </c>
      <c r="L5" s="7" t="s">
        <v>6</v>
      </c>
      <c r="M5" s="120"/>
      <c r="N5" s="121" t="s">
        <v>167</v>
      </c>
      <c r="O5" s="77" t="s">
        <v>80</v>
      </c>
      <c r="P5" s="49"/>
      <c r="Q5" s="116" t="s">
        <v>57</v>
      </c>
      <c r="R5" s="116" t="s">
        <v>31</v>
      </c>
      <c r="S5" s="117" t="s">
        <v>2</v>
      </c>
      <c r="T5" s="117" t="s">
        <v>3</v>
      </c>
      <c r="U5" s="117" t="s">
        <v>7</v>
      </c>
      <c r="V5" s="118" t="s">
        <v>4</v>
      </c>
      <c r="W5" s="12"/>
      <c r="X5" s="116" t="s">
        <v>31</v>
      </c>
      <c r="Y5" s="117" t="s">
        <v>2</v>
      </c>
      <c r="Z5" s="117" t="s">
        <v>3</v>
      </c>
      <c r="AA5" s="117" t="s">
        <v>7</v>
      </c>
      <c r="AB5" s="118" t="s">
        <v>4</v>
      </c>
      <c r="AC5" s="12"/>
      <c r="AD5" s="116" t="s">
        <v>31</v>
      </c>
      <c r="AE5" s="117" t="s">
        <v>2</v>
      </c>
      <c r="AF5" s="117" t="s">
        <v>3</v>
      </c>
      <c r="AG5" s="117" t="s">
        <v>7</v>
      </c>
      <c r="AH5" s="118" t="s">
        <v>4</v>
      </c>
      <c r="AI5" s="12"/>
    </row>
    <row r="6" spans="1:35" ht="12.75" customHeight="1" x14ac:dyDescent="0.2">
      <c r="A6" s="49"/>
      <c r="B6" s="180">
        <v>1996</v>
      </c>
      <c r="C6" s="29">
        <v>350</v>
      </c>
      <c r="D6" s="17">
        <v>16</v>
      </c>
      <c r="E6" s="17">
        <v>564</v>
      </c>
      <c r="F6" s="17">
        <v>65</v>
      </c>
      <c r="G6" s="17">
        <v>10</v>
      </c>
      <c r="H6" s="62">
        <v>655</v>
      </c>
      <c r="I6" s="17">
        <v>386</v>
      </c>
      <c r="J6" s="63">
        <v>1041</v>
      </c>
      <c r="K6" s="19">
        <v>1156</v>
      </c>
      <c r="L6" s="30">
        <v>2197</v>
      </c>
      <c r="M6" s="8"/>
      <c r="N6" s="66">
        <v>11</v>
      </c>
      <c r="O6" s="122">
        <v>5</v>
      </c>
      <c r="P6" s="49"/>
      <c r="Q6" s="14">
        <f t="shared" ref="Q6:Q25" si="0">K6/L6</f>
        <v>0.52617205279927171</v>
      </c>
      <c r="R6" s="14">
        <f t="shared" ref="R6:R25" si="1">D6/($L6-$K6)</f>
        <v>1.536983669548511E-2</v>
      </c>
      <c r="S6" s="212">
        <f t="shared" ref="S6:S25" si="2">E6/($L6-$K6)</f>
        <v>0.5417867435158501</v>
      </c>
      <c r="T6" s="212">
        <f t="shared" ref="T6:T25" si="3">F6/($L6-$K6)</f>
        <v>6.2439961575408258E-2</v>
      </c>
      <c r="U6" s="212">
        <f t="shared" ref="U6:U25" si="4">G6/($L6-$K6)</f>
        <v>9.6061479346781949E-3</v>
      </c>
      <c r="V6" s="213">
        <f t="shared" ref="V6:V25" si="5">I6/($L6-$K6)</f>
        <v>0.37079731027857826</v>
      </c>
      <c r="W6" s="12"/>
      <c r="X6" s="214">
        <f>D6+$K6*R6</f>
        <v>33.767531219980782</v>
      </c>
      <c r="Y6" s="215">
        <f t="shared" ref="Y6:Y25" si="6">E6+$K6*S6</f>
        <v>1190.3054755043227</v>
      </c>
      <c r="Z6" s="215">
        <f t="shared" ref="Z6:Z25" si="7">F6+$K6*T6</f>
        <v>137.18059558117193</v>
      </c>
      <c r="AA6" s="215">
        <f t="shared" ref="AA6:AA25" si="8">G6+$K6*U6</f>
        <v>21.104707012487992</v>
      </c>
      <c r="AB6" s="216">
        <f t="shared" ref="AB6:AB25" si="9">I6+$K6*V6</f>
        <v>814.64169068203648</v>
      </c>
      <c r="AC6" s="12"/>
      <c r="AD6" s="214">
        <f>X6/'Data for Website'!$D$2</f>
        <v>43.29170669228305</v>
      </c>
      <c r="AE6" s="215">
        <f>Y6/'Data for Website'!$D$2</f>
        <v>1526.0326609029778</v>
      </c>
      <c r="AF6" s="215">
        <f>Z6/'Data for Website'!$D$2</f>
        <v>175.8725584373999</v>
      </c>
      <c r="AG6" s="215">
        <f>AA6/'Data for Website'!$D$2</f>
        <v>27.057316682676912</v>
      </c>
      <c r="AH6" s="216">
        <f>AB6/'Data for Website'!$D$2</f>
        <v>1044.4124239513287</v>
      </c>
      <c r="AI6" s="12"/>
    </row>
    <row r="7" spans="1:35" ht="12.75" x14ac:dyDescent="0.2">
      <c r="A7" s="49"/>
      <c r="B7" s="180">
        <f t="shared" ref="B7:B25" si="10">B6+1</f>
        <v>1997</v>
      </c>
      <c r="C7" s="29">
        <v>470</v>
      </c>
      <c r="D7" s="17">
        <v>27</v>
      </c>
      <c r="E7" s="17">
        <v>671</v>
      </c>
      <c r="F7" s="17">
        <v>69</v>
      </c>
      <c r="G7" s="17">
        <v>10</v>
      </c>
      <c r="H7" s="62">
        <v>777</v>
      </c>
      <c r="I7" s="17">
        <v>507</v>
      </c>
      <c r="J7" s="18">
        <v>1284</v>
      </c>
      <c r="K7" s="19">
        <v>973</v>
      </c>
      <c r="L7" s="30">
        <v>2257</v>
      </c>
      <c r="M7" s="8"/>
      <c r="N7" s="66">
        <v>11</v>
      </c>
      <c r="O7" s="123">
        <v>5</v>
      </c>
      <c r="P7" s="49"/>
      <c r="Q7" s="14">
        <f t="shared" si="0"/>
        <v>0.43110323438192288</v>
      </c>
      <c r="R7" s="14">
        <f t="shared" si="1"/>
        <v>2.1028037383177569E-2</v>
      </c>
      <c r="S7" s="212">
        <f t="shared" si="2"/>
        <v>0.52258566978193144</v>
      </c>
      <c r="T7" s="212">
        <f t="shared" si="3"/>
        <v>5.3738317757009345E-2</v>
      </c>
      <c r="U7" s="212">
        <f t="shared" si="4"/>
        <v>7.7881619937694704E-3</v>
      </c>
      <c r="V7" s="213">
        <f t="shared" si="5"/>
        <v>0.39485981308411217</v>
      </c>
      <c r="W7" s="12"/>
      <c r="X7" s="214">
        <f t="shared" ref="X7:X25" si="11">D7+$K7*R7</f>
        <v>47.460280373831779</v>
      </c>
      <c r="Y7" s="215">
        <f t="shared" si="6"/>
        <v>1179.4758566978194</v>
      </c>
      <c r="Z7" s="215">
        <f t="shared" si="7"/>
        <v>121.28738317757009</v>
      </c>
      <c r="AA7" s="215">
        <f t="shared" si="8"/>
        <v>17.577881619937695</v>
      </c>
      <c r="AB7" s="216">
        <f t="shared" si="9"/>
        <v>891.19859813084122</v>
      </c>
      <c r="AC7" s="12"/>
      <c r="AD7" s="214">
        <f>X7/'Data for Website'!$D$2</f>
        <v>60.846513299784327</v>
      </c>
      <c r="AE7" s="215">
        <f>Y7/'Data for Website'!$D$2</f>
        <v>1512.1485342279734</v>
      </c>
      <c r="AF7" s="215">
        <f>Z7/'Data for Website'!$D$2</f>
        <v>155.49664509944884</v>
      </c>
      <c r="AG7" s="215">
        <f>AA7/'Data for Website'!$D$2</f>
        <v>22.535745666586788</v>
      </c>
      <c r="AH7" s="216">
        <f>AB7/'Data for Website'!$D$2</f>
        <v>1142.5623052959502</v>
      </c>
      <c r="AI7" s="12"/>
    </row>
    <row r="8" spans="1:35" ht="12.75" x14ac:dyDescent="0.2">
      <c r="A8" s="49"/>
      <c r="B8" s="180">
        <f t="shared" si="10"/>
        <v>1998</v>
      </c>
      <c r="C8" s="29">
        <v>578</v>
      </c>
      <c r="D8" s="17">
        <v>57</v>
      </c>
      <c r="E8" s="17">
        <v>676</v>
      </c>
      <c r="F8" s="17">
        <v>50</v>
      </c>
      <c r="G8" s="17">
        <v>25</v>
      </c>
      <c r="H8" s="62">
        <v>808</v>
      </c>
      <c r="I8" s="17">
        <v>587</v>
      </c>
      <c r="J8" s="18">
        <v>1395</v>
      </c>
      <c r="K8" s="19">
        <v>1091</v>
      </c>
      <c r="L8" s="30">
        <v>2486</v>
      </c>
      <c r="M8" s="8"/>
      <c r="N8" s="66">
        <v>11</v>
      </c>
      <c r="O8" s="123">
        <v>5</v>
      </c>
      <c r="P8" s="49"/>
      <c r="Q8" s="14">
        <f t="shared" si="0"/>
        <v>0.43885760257441675</v>
      </c>
      <c r="R8" s="14">
        <f t="shared" si="1"/>
        <v>4.0860215053763443E-2</v>
      </c>
      <c r="S8" s="212">
        <f t="shared" si="2"/>
        <v>0.48458781362007169</v>
      </c>
      <c r="T8" s="212">
        <f t="shared" si="3"/>
        <v>3.5842293906810034E-2</v>
      </c>
      <c r="U8" s="212">
        <f t="shared" si="4"/>
        <v>1.7921146953405017E-2</v>
      </c>
      <c r="V8" s="213">
        <f t="shared" si="5"/>
        <v>0.42078853046594983</v>
      </c>
      <c r="W8" s="12"/>
      <c r="X8" s="214">
        <f t="shared" si="11"/>
        <v>101.57849462365591</v>
      </c>
      <c r="Y8" s="215">
        <f t="shared" si="6"/>
        <v>1204.6853046594983</v>
      </c>
      <c r="Z8" s="215">
        <f t="shared" si="7"/>
        <v>89.103942652329749</v>
      </c>
      <c r="AA8" s="215">
        <f t="shared" si="8"/>
        <v>44.551971326164875</v>
      </c>
      <c r="AB8" s="216">
        <f t="shared" si="9"/>
        <v>1046.0802867383513</v>
      </c>
      <c r="AC8" s="12"/>
      <c r="AD8" s="214">
        <f>X8/'Data for Website'!$D$2</f>
        <v>130.22883926109733</v>
      </c>
      <c r="AE8" s="215">
        <f>Y8/'Data for Website'!$D$2</f>
        <v>1544.4683393070491</v>
      </c>
      <c r="AF8" s="215">
        <f>Z8/'Data for Website'!$D$2</f>
        <v>114.23582391324327</v>
      </c>
      <c r="AG8" s="215">
        <f>AA8/'Data for Website'!$D$2</f>
        <v>57.117911956621633</v>
      </c>
      <c r="AH8" s="216">
        <f>AB8/'Data for Website'!$D$2</f>
        <v>1341.1285727414761</v>
      </c>
      <c r="AI8" s="12"/>
    </row>
    <row r="9" spans="1:35" ht="12.75" x14ac:dyDescent="0.2">
      <c r="A9" s="49"/>
      <c r="B9" s="180">
        <f t="shared" si="10"/>
        <v>1999</v>
      </c>
      <c r="C9" s="29">
        <v>706</v>
      </c>
      <c r="D9" s="17">
        <v>51</v>
      </c>
      <c r="E9" s="17">
        <v>832</v>
      </c>
      <c r="F9" s="17">
        <v>50</v>
      </c>
      <c r="G9" s="17">
        <v>34</v>
      </c>
      <c r="H9" s="62">
        <v>967</v>
      </c>
      <c r="I9" s="17">
        <v>739</v>
      </c>
      <c r="J9" s="18">
        <v>1706</v>
      </c>
      <c r="K9" s="19">
        <v>1094</v>
      </c>
      <c r="L9" s="30">
        <v>2800</v>
      </c>
      <c r="M9" s="8"/>
      <c r="N9" s="66">
        <v>11</v>
      </c>
      <c r="O9" s="123">
        <v>5</v>
      </c>
      <c r="P9" s="49"/>
      <c r="Q9" s="14">
        <f t="shared" si="0"/>
        <v>0.39071428571428574</v>
      </c>
      <c r="R9" s="14">
        <f t="shared" si="1"/>
        <v>2.9894490035169988E-2</v>
      </c>
      <c r="S9" s="212">
        <f t="shared" si="2"/>
        <v>0.48769050410316528</v>
      </c>
      <c r="T9" s="212">
        <f t="shared" si="3"/>
        <v>2.9308323563892145E-2</v>
      </c>
      <c r="U9" s="212">
        <f t="shared" si="4"/>
        <v>1.992966002344666E-2</v>
      </c>
      <c r="V9" s="213">
        <f t="shared" si="5"/>
        <v>0.43317702227432592</v>
      </c>
      <c r="W9" s="12"/>
      <c r="X9" s="214">
        <f t="shared" si="11"/>
        <v>83.704572098475964</v>
      </c>
      <c r="Y9" s="215">
        <f t="shared" si="6"/>
        <v>1365.5334114888628</v>
      </c>
      <c r="Z9" s="215">
        <f t="shared" si="7"/>
        <v>82.063305978898001</v>
      </c>
      <c r="AA9" s="215">
        <f t="shared" si="8"/>
        <v>55.803048065650643</v>
      </c>
      <c r="AB9" s="216">
        <f t="shared" si="9"/>
        <v>1212.8956623681124</v>
      </c>
      <c r="AC9" s="12"/>
      <c r="AD9" s="214">
        <f>X9/'Data for Website'!$D$2</f>
        <v>107.31355397240507</v>
      </c>
      <c r="AE9" s="215">
        <f>Y9/'Data for Website'!$D$2</f>
        <v>1750.6838608831574</v>
      </c>
      <c r="AF9" s="215">
        <f>Z9/'Data for Website'!$D$2</f>
        <v>105.20936663961282</v>
      </c>
      <c r="AG9" s="215">
        <f>AA9/'Data for Website'!$D$2</f>
        <v>71.542369314936721</v>
      </c>
      <c r="AH9" s="216">
        <f>AB9/'Data for Website'!$D$2</f>
        <v>1554.9944389334773</v>
      </c>
      <c r="AI9" s="12"/>
    </row>
    <row r="10" spans="1:35" ht="12.75" x14ac:dyDescent="0.2">
      <c r="A10" s="49"/>
      <c r="B10" s="180">
        <f t="shared" si="10"/>
        <v>2000</v>
      </c>
      <c r="C10" s="29">
        <v>1372</v>
      </c>
      <c r="D10" s="17">
        <v>95</v>
      </c>
      <c r="E10" s="17">
        <v>972</v>
      </c>
      <c r="F10" s="17">
        <v>55</v>
      </c>
      <c r="G10" s="17">
        <v>73</v>
      </c>
      <c r="H10" s="62">
        <v>1195</v>
      </c>
      <c r="I10" s="17">
        <v>891</v>
      </c>
      <c r="J10" s="18">
        <v>2086</v>
      </c>
      <c r="K10" s="19">
        <v>1173</v>
      </c>
      <c r="L10" s="30">
        <v>3259</v>
      </c>
      <c r="M10" s="8"/>
      <c r="N10" s="66">
        <v>11</v>
      </c>
      <c r="O10" s="123">
        <v>6</v>
      </c>
      <c r="P10" s="49"/>
      <c r="Q10" s="14">
        <f t="shared" si="0"/>
        <v>0.35992635777845966</v>
      </c>
      <c r="R10" s="14">
        <f t="shared" si="1"/>
        <v>4.554170661553212E-2</v>
      </c>
      <c r="S10" s="212">
        <f t="shared" si="2"/>
        <v>0.46596356663470756</v>
      </c>
      <c r="T10" s="212">
        <f t="shared" si="3"/>
        <v>2.6366251198465963E-2</v>
      </c>
      <c r="U10" s="212">
        <f t="shared" si="4"/>
        <v>3.4995206136145734E-2</v>
      </c>
      <c r="V10" s="213">
        <f t="shared" si="5"/>
        <v>0.42713326941514862</v>
      </c>
      <c r="W10" s="12"/>
      <c r="X10" s="214">
        <f t="shared" si="11"/>
        <v>148.42042186001919</v>
      </c>
      <c r="Y10" s="215">
        <f t="shared" si="6"/>
        <v>1518.575263662512</v>
      </c>
      <c r="Z10" s="215">
        <f t="shared" si="7"/>
        <v>85.927612655800573</v>
      </c>
      <c r="AA10" s="215">
        <f t="shared" si="8"/>
        <v>114.04937679769895</v>
      </c>
      <c r="AB10" s="216">
        <f t="shared" si="9"/>
        <v>1392.0273250239693</v>
      </c>
      <c r="AC10" s="12"/>
      <c r="AD10" s="214">
        <f>X10/'Data for Website'!$D$2</f>
        <v>190.28259212822974</v>
      </c>
      <c r="AE10" s="215">
        <f>Y10/'Data for Website'!$D$2</f>
        <v>1946.8913636698871</v>
      </c>
      <c r="AF10" s="215">
        <f>Z10/'Data for Website'!$D$2</f>
        <v>110.16360596897509</v>
      </c>
      <c r="AG10" s="215">
        <f>AA10/'Data for Website'!$D$2</f>
        <v>146.21714974063968</v>
      </c>
      <c r="AH10" s="216">
        <f>AB10/'Data for Website'!$D$2</f>
        <v>1784.6504166973964</v>
      </c>
      <c r="AI10" s="12"/>
    </row>
    <row r="11" spans="1:35" ht="12.75" x14ac:dyDescent="0.2">
      <c r="A11" s="49"/>
      <c r="B11" s="180">
        <f t="shared" si="10"/>
        <v>2001</v>
      </c>
      <c r="C11" s="29">
        <v>1821</v>
      </c>
      <c r="D11" s="17">
        <v>106</v>
      </c>
      <c r="E11" s="17">
        <v>1045</v>
      </c>
      <c r="F11" s="17">
        <v>69</v>
      </c>
      <c r="G11" s="17">
        <v>137</v>
      </c>
      <c r="H11" s="62">
        <v>1357</v>
      </c>
      <c r="I11" s="17">
        <v>944</v>
      </c>
      <c r="J11" s="18">
        <v>2301</v>
      </c>
      <c r="K11" s="19">
        <v>1100</v>
      </c>
      <c r="L11" s="30">
        <v>3401</v>
      </c>
      <c r="M11" s="8"/>
      <c r="N11" s="66">
        <v>11</v>
      </c>
      <c r="O11" s="123">
        <v>6</v>
      </c>
      <c r="P11" s="49"/>
      <c r="Q11" s="14">
        <f t="shared" si="0"/>
        <v>0.32343428403410762</v>
      </c>
      <c r="R11" s="14">
        <f t="shared" si="1"/>
        <v>4.6066927422859623E-2</v>
      </c>
      <c r="S11" s="212">
        <f t="shared" si="2"/>
        <v>0.45415036940460668</v>
      </c>
      <c r="T11" s="212">
        <f t="shared" si="3"/>
        <v>2.9986962190352021E-2</v>
      </c>
      <c r="U11" s="212">
        <f t="shared" si="4"/>
        <v>5.9539330725771403E-2</v>
      </c>
      <c r="V11" s="213">
        <f t="shared" si="5"/>
        <v>0.41025641025641024</v>
      </c>
      <c r="W11" s="12"/>
      <c r="X11" s="214">
        <f t="shared" si="11"/>
        <v>156.67362016514559</v>
      </c>
      <c r="Y11" s="215">
        <f t="shared" si="6"/>
        <v>1544.5654063450675</v>
      </c>
      <c r="Z11" s="215">
        <f t="shared" si="7"/>
        <v>101.98565840938721</v>
      </c>
      <c r="AA11" s="215">
        <f t="shared" si="8"/>
        <v>202.49326379834855</v>
      </c>
      <c r="AB11" s="216">
        <f t="shared" si="9"/>
        <v>1395.2820512820513</v>
      </c>
      <c r="AC11" s="12"/>
      <c r="AD11" s="214">
        <f>X11/'Data for Website'!$D$2</f>
        <v>200.86361559634051</v>
      </c>
      <c r="AE11" s="215">
        <f>Y11/'Data for Website'!$D$2</f>
        <v>1980.2120594167532</v>
      </c>
      <c r="AF11" s="215">
        <f>Z11/'Data for Website'!$D$2</f>
        <v>130.75084411459898</v>
      </c>
      <c r="AG11" s="215">
        <f>AA11/'Data for Website'!$D$2</f>
        <v>259.60674845942123</v>
      </c>
      <c r="AH11" s="216">
        <f>AB11/'Data for Website'!$D$2</f>
        <v>1788.8231426692964</v>
      </c>
      <c r="AI11" s="12"/>
    </row>
    <row r="12" spans="1:35" ht="12.75" x14ac:dyDescent="0.2">
      <c r="A12" s="49"/>
      <c r="B12" s="180">
        <f t="shared" si="10"/>
        <v>2002</v>
      </c>
      <c r="C12" s="29">
        <v>2335</v>
      </c>
      <c r="D12" s="17">
        <v>131</v>
      </c>
      <c r="E12" s="17">
        <v>1032</v>
      </c>
      <c r="F12" s="17">
        <v>84</v>
      </c>
      <c r="G12" s="17">
        <v>137</v>
      </c>
      <c r="H12" s="62">
        <v>1384</v>
      </c>
      <c r="I12" s="17">
        <v>944</v>
      </c>
      <c r="J12" s="18">
        <v>2328</v>
      </c>
      <c r="K12" s="19">
        <v>898</v>
      </c>
      <c r="L12" s="30">
        <v>3226</v>
      </c>
      <c r="M12" s="8"/>
      <c r="N12" s="66">
        <v>11</v>
      </c>
      <c r="O12" s="123">
        <v>6</v>
      </c>
      <c r="P12" s="49"/>
      <c r="Q12" s="14">
        <f t="shared" si="0"/>
        <v>0.27836329820210787</v>
      </c>
      <c r="R12" s="14">
        <f t="shared" si="1"/>
        <v>5.6271477663230242E-2</v>
      </c>
      <c r="S12" s="212">
        <f t="shared" si="2"/>
        <v>0.44329896907216493</v>
      </c>
      <c r="T12" s="212">
        <f t="shared" si="3"/>
        <v>3.608247422680412E-2</v>
      </c>
      <c r="U12" s="212">
        <f t="shared" si="4"/>
        <v>5.8848797250859106E-2</v>
      </c>
      <c r="V12" s="213">
        <f t="shared" si="5"/>
        <v>0.40549828178694158</v>
      </c>
      <c r="W12" s="12"/>
      <c r="X12" s="214">
        <f t="shared" si="11"/>
        <v>181.53178694158075</v>
      </c>
      <c r="Y12" s="215">
        <f t="shared" si="6"/>
        <v>1430.0824742268042</v>
      </c>
      <c r="Z12" s="215">
        <f t="shared" si="7"/>
        <v>116.4020618556701</v>
      </c>
      <c r="AA12" s="215">
        <f t="shared" si="8"/>
        <v>189.84621993127149</v>
      </c>
      <c r="AB12" s="216">
        <f t="shared" si="9"/>
        <v>1308.1374570446735</v>
      </c>
      <c r="AC12" s="12"/>
      <c r="AD12" s="214">
        <f>X12/'Data for Website'!$D$2</f>
        <v>232.73306018151376</v>
      </c>
      <c r="AE12" s="215">
        <f>Y12/'Data for Website'!$D$2</f>
        <v>1833.4390695215436</v>
      </c>
      <c r="AF12" s="215">
        <f>Z12/'Data for Website'!$D$2</f>
        <v>149.23341263547448</v>
      </c>
      <c r="AG12" s="215">
        <f>AA12/'Data for Website'!$D$2</f>
        <v>243.39258965547626</v>
      </c>
      <c r="AH12" s="216">
        <f>AB12/'Data for Website'!$D$2</f>
        <v>1677.0993039034274</v>
      </c>
      <c r="AI12" s="12"/>
    </row>
    <row r="13" spans="1:35" ht="12.75" x14ac:dyDescent="0.2">
      <c r="A13" s="49"/>
      <c r="B13" s="180">
        <f t="shared" si="10"/>
        <v>2003</v>
      </c>
      <c r="C13" s="29">
        <v>4339</v>
      </c>
      <c r="D13" s="17">
        <v>196</v>
      </c>
      <c r="E13" s="17">
        <v>1586</v>
      </c>
      <c r="F13" s="17">
        <v>136</v>
      </c>
      <c r="G13" s="17">
        <v>352</v>
      </c>
      <c r="H13" s="62">
        <v>2270</v>
      </c>
      <c r="I13" s="17">
        <v>1426</v>
      </c>
      <c r="J13" s="18">
        <v>3696</v>
      </c>
      <c r="K13" s="19">
        <v>120</v>
      </c>
      <c r="L13" s="30">
        <v>3816</v>
      </c>
      <c r="M13" s="8"/>
      <c r="N13" s="66">
        <v>11</v>
      </c>
      <c r="O13" s="123">
        <v>9</v>
      </c>
      <c r="P13" s="49"/>
      <c r="Q13" s="14">
        <f t="shared" si="0"/>
        <v>3.1446540880503145E-2</v>
      </c>
      <c r="R13" s="14">
        <f t="shared" si="1"/>
        <v>5.3030303030303032E-2</v>
      </c>
      <c r="S13" s="212">
        <f t="shared" si="2"/>
        <v>0.42911255411255411</v>
      </c>
      <c r="T13" s="212">
        <f t="shared" si="3"/>
        <v>3.67965367965368E-2</v>
      </c>
      <c r="U13" s="212">
        <f t="shared" si="4"/>
        <v>9.5238095238095233E-2</v>
      </c>
      <c r="V13" s="213">
        <f t="shared" si="5"/>
        <v>0.38582251082251084</v>
      </c>
      <c r="W13" s="12"/>
      <c r="X13" s="214">
        <f t="shared" si="11"/>
        <v>202.36363636363637</v>
      </c>
      <c r="Y13" s="215">
        <f t="shared" si="6"/>
        <v>1637.4935064935064</v>
      </c>
      <c r="Z13" s="215">
        <f t="shared" si="7"/>
        <v>140.41558441558442</v>
      </c>
      <c r="AA13" s="215">
        <f t="shared" si="8"/>
        <v>363.42857142857144</v>
      </c>
      <c r="AB13" s="216">
        <f t="shared" si="9"/>
        <v>1472.2987012987014</v>
      </c>
      <c r="AC13" s="12"/>
      <c r="AD13" s="214">
        <f>X13/'Data for Website'!$D$2</f>
        <v>259.44055944055947</v>
      </c>
      <c r="AE13" s="215">
        <f>Y13/'Data for Website'!$D$2</f>
        <v>2099.3506493506493</v>
      </c>
      <c r="AF13" s="215">
        <f>Z13/'Data for Website'!$D$2</f>
        <v>180.01998001998001</v>
      </c>
      <c r="AG13" s="215">
        <f>AA13/'Data for Website'!$D$2</f>
        <v>465.93406593406593</v>
      </c>
      <c r="AH13" s="216">
        <f>AB13/'Data for Website'!$D$2</f>
        <v>1887.5624375624377</v>
      </c>
      <c r="AI13" s="12"/>
    </row>
    <row r="14" spans="1:35" ht="12.75" x14ac:dyDescent="0.2">
      <c r="A14" s="49"/>
      <c r="B14" s="180">
        <f>B13+1</f>
        <v>2004</v>
      </c>
      <c r="C14" s="29">
        <v>5819</v>
      </c>
      <c r="D14" s="17">
        <v>287</v>
      </c>
      <c r="E14" s="17">
        <v>1227</v>
      </c>
      <c r="F14" s="17">
        <v>147</v>
      </c>
      <c r="G14" s="17">
        <v>435</v>
      </c>
      <c r="H14" s="62">
        <v>2096</v>
      </c>
      <c r="I14" s="17">
        <v>1439</v>
      </c>
      <c r="J14" s="18">
        <v>3535</v>
      </c>
      <c r="K14" s="19">
        <v>120</v>
      </c>
      <c r="L14" s="30">
        <v>3655</v>
      </c>
      <c r="M14" s="8"/>
      <c r="N14" s="66">
        <v>11</v>
      </c>
      <c r="O14" s="123">
        <v>11</v>
      </c>
      <c r="P14" s="49"/>
      <c r="Q14" s="14">
        <f t="shared" si="0"/>
        <v>3.2831737346101231E-2</v>
      </c>
      <c r="R14" s="14">
        <f t="shared" si="1"/>
        <v>8.1188118811881191E-2</v>
      </c>
      <c r="S14" s="212">
        <f t="shared" si="2"/>
        <v>0.34710042432814708</v>
      </c>
      <c r="T14" s="212">
        <f t="shared" si="3"/>
        <v>4.1584158415841586E-2</v>
      </c>
      <c r="U14" s="212">
        <f t="shared" si="4"/>
        <v>0.12305516265912306</v>
      </c>
      <c r="V14" s="213">
        <f t="shared" si="5"/>
        <v>0.40707213578500706</v>
      </c>
      <c r="W14" s="12"/>
      <c r="X14" s="214">
        <f t="shared" si="11"/>
        <v>296.74257425742576</v>
      </c>
      <c r="Y14" s="215">
        <f t="shared" si="6"/>
        <v>1268.6520509193776</v>
      </c>
      <c r="Z14" s="215">
        <f t="shared" si="7"/>
        <v>151.990099009901</v>
      </c>
      <c r="AA14" s="215">
        <f t="shared" si="8"/>
        <v>449.76661951909477</v>
      </c>
      <c r="AB14" s="216">
        <f t="shared" si="9"/>
        <v>1487.8486562942007</v>
      </c>
      <c r="AC14" s="12"/>
      <c r="AD14" s="214">
        <f>X14/'Data for Website'!$D$2</f>
        <v>380.43919776593043</v>
      </c>
      <c r="AE14" s="215">
        <f>Y14/'Data for Website'!$D$2</f>
        <v>1626.4769883581764</v>
      </c>
      <c r="AF14" s="215">
        <f>Z14/'Data for Website'!$D$2</f>
        <v>194.85910129474487</v>
      </c>
      <c r="AG14" s="215">
        <f>AA14/'Data for Website'!$D$2</f>
        <v>576.62387117832657</v>
      </c>
      <c r="AH14" s="216">
        <f>AB14/'Data for Website'!$D$2</f>
        <v>1907.4982773002573</v>
      </c>
      <c r="AI14" s="12"/>
    </row>
    <row r="15" spans="1:35" ht="12.75" x14ac:dyDescent="0.2">
      <c r="A15" s="49"/>
      <c r="B15" s="180">
        <f t="shared" si="10"/>
        <v>2005</v>
      </c>
      <c r="C15" s="29">
        <v>6187</v>
      </c>
      <c r="D15" s="17">
        <v>259</v>
      </c>
      <c r="E15" s="17">
        <v>1155</v>
      </c>
      <c r="F15" s="17">
        <v>179</v>
      </c>
      <c r="G15" s="17">
        <v>617</v>
      </c>
      <c r="H15" s="62">
        <v>2210</v>
      </c>
      <c r="I15" s="17">
        <v>1512</v>
      </c>
      <c r="J15" s="18">
        <v>3722</v>
      </c>
      <c r="K15" s="19">
        <v>68</v>
      </c>
      <c r="L15" s="30">
        <v>3790</v>
      </c>
      <c r="M15" s="8"/>
      <c r="N15" s="66">
        <v>11</v>
      </c>
      <c r="O15" s="123">
        <v>11</v>
      </c>
      <c r="P15" s="49"/>
      <c r="Q15" s="14">
        <f t="shared" si="0"/>
        <v>1.7941952506596307E-2</v>
      </c>
      <c r="R15" s="14">
        <f t="shared" si="1"/>
        <v>6.9586243954862972E-2</v>
      </c>
      <c r="S15" s="212">
        <f t="shared" si="2"/>
        <v>0.31031703385276732</v>
      </c>
      <c r="T15" s="212">
        <f t="shared" si="3"/>
        <v>4.8092423428264371E-2</v>
      </c>
      <c r="U15" s="212">
        <f t="shared" si="4"/>
        <v>0.16577109081139171</v>
      </c>
      <c r="V15" s="213">
        <f t="shared" si="5"/>
        <v>0.40623320795271362</v>
      </c>
      <c r="W15" s="12"/>
      <c r="X15" s="214">
        <f t="shared" si="11"/>
        <v>263.7318645889307</v>
      </c>
      <c r="Y15" s="215">
        <f t="shared" si="6"/>
        <v>1176.1015583019882</v>
      </c>
      <c r="Z15" s="215">
        <f t="shared" si="7"/>
        <v>182.27028479312199</v>
      </c>
      <c r="AA15" s="215">
        <f t="shared" si="8"/>
        <v>628.27243417517468</v>
      </c>
      <c r="AB15" s="216">
        <f t="shared" si="9"/>
        <v>1539.6238581407845</v>
      </c>
      <c r="AC15" s="12"/>
      <c r="AD15" s="214">
        <f>X15/'Data for Website'!$D$2</f>
        <v>338.11777511401374</v>
      </c>
      <c r="AE15" s="215">
        <f>Y15/'Data for Website'!$D$2</f>
        <v>1507.8225106435746</v>
      </c>
      <c r="AF15" s="215">
        <f>Z15/'Data for Website'!$D$2</f>
        <v>233.67985229887432</v>
      </c>
      <c r="AG15" s="215">
        <f>AA15/'Data for Website'!$D$2</f>
        <v>805.47747971176238</v>
      </c>
      <c r="AH15" s="216">
        <f>AB15/'Data for Website'!$D$2</f>
        <v>1973.8767412061338</v>
      </c>
      <c r="AI15" s="12"/>
    </row>
    <row r="16" spans="1:35" ht="12.75" x14ac:dyDescent="0.2">
      <c r="A16" s="49"/>
      <c r="B16" s="180">
        <f t="shared" si="10"/>
        <v>2006</v>
      </c>
      <c r="C16" s="29">
        <v>2827</v>
      </c>
      <c r="D16" s="17">
        <v>104</v>
      </c>
      <c r="E16" s="17">
        <v>1112</v>
      </c>
      <c r="F16" s="17">
        <v>263</v>
      </c>
      <c r="G16" s="17">
        <v>706</v>
      </c>
      <c r="H16" s="62">
        <v>2185</v>
      </c>
      <c r="I16" s="17">
        <v>1937</v>
      </c>
      <c r="J16" s="18">
        <v>4122</v>
      </c>
      <c r="K16" s="19">
        <v>66</v>
      </c>
      <c r="L16" s="30">
        <v>4188</v>
      </c>
      <c r="M16" s="8"/>
      <c r="N16" s="66">
        <v>12</v>
      </c>
      <c r="O16" s="123">
        <v>11</v>
      </c>
      <c r="P16" s="49"/>
      <c r="Q16" s="14">
        <f t="shared" si="0"/>
        <v>1.5759312320916905E-2</v>
      </c>
      <c r="R16" s="14">
        <f t="shared" si="1"/>
        <v>2.5230470645317808E-2</v>
      </c>
      <c r="S16" s="212">
        <f t="shared" si="2"/>
        <v>0.26977195536147502</v>
      </c>
      <c r="T16" s="212">
        <f t="shared" si="3"/>
        <v>6.3803978651140222E-2</v>
      </c>
      <c r="U16" s="212">
        <f t="shared" si="4"/>
        <v>0.17127607957302279</v>
      </c>
      <c r="V16" s="213">
        <f t="shared" si="5"/>
        <v>0.46991751576904417</v>
      </c>
      <c r="W16" s="12"/>
      <c r="X16" s="214">
        <f t="shared" si="11"/>
        <v>105.66521106259097</v>
      </c>
      <c r="Y16" s="215">
        <f t="shared" si="6"/>
        <v>1129.8049490538574</v>
      </c>
      <c r="Z16" s="215">
        <f t="shared" si="7"/>
        <v>267.21106259097525</v>
      </c>
      <c r="AA16" s="215">
        <f t="shared" si="8"/>
        <v>717.30422125181951</v>
      </c>
      <c r="AB16" s="216">
        <f t="shared" si="9"/>
        <v>1968.0145560407568</v>
      </c>
      <c r="AC16" s="12"/>
      <c r="AD16" s="214">
        <f>X16/'Data for Website'!$D$2</f>
        <v>135.46821931101405</v>
      </c>
      <c r="AE16" s="215">
        <f>Y16/'Data for Website'!$D$2</f>
        <v>1448.4678834023812</v>
      </c>
      <c r="AF16" s="215">
        <f>Z16/'Data for Website'!$D$2</f>
        <v>342.57828537304516</v>
      </c>
      <c r="AG16" s="215">
        <f>AA16/'Data for Website'!$D$2</f>
        <v>919.62079647669168</v>
      </c>
      <c r="AH16" s="216">
        <f>AB16/'Data for Website'!$D$2</f>
        <v>2523.095584667637</v>
      </c>
      <c r="AI16" s="12"/>
    </row>
    <row r="17" spans="1:36" ht="12.75" x14ac:dyDescent="0.2">
      <c r="A17" s="49"/>
      <c r="B17" s="180">
        <f>B16+1</f>
        <v>2007</v>
      </c>
      <c r="C17" s="29">
        <v>958</v>
      </c>
      <c r="D17" s="17">
        <v>45</v>
      </c>
      <c r="E17" s="17">
        <v>1056</v>
      </c>
      <c r="F17" s="17">
        <v>258</v>
      </c>
      <c r="G17" s="17">
        <v>499</v>
      </c>
      <c r="H17" s="62">
        <v>1858</v>
      </c>
      <c r="I17" s="17">
        <v>2030</v>
      </c>
      <c r="J17" s="18">
        <v>3888</v>
      </c>
      <c r="K17" s="19">
        <v>48</v>
      </c>
      <c r="L17" s="30">
        <v>3936</v>
      </c>
      <c r="M17" s="8"/>
      <c r="N17" s="66">
        <v>12</v>
      </c>
      <c r="O17" s="123">
        <v>12</v>
      </c>
      <c r="P17" s="49"/>
      <c r="Q17" s="14">
        <f t="shared" si="0"/>
        <v>1.2195121951219513E-2</v>
      </c>
      <c r="R17" s="14">
        <f t="shared" si="1"/>
        <v>1.1574074074074073E-2</v>
      </c>
      <c r="S17" s="212">
        <f t="shared" si="2"/>
        <v>0.27160493827160492</v>
      </c>
      <c r="T17" s="212">
        <f t="shared" si="3"/>
        <v>6.6358024691358028E-2</v>
      </c>
      <c r="U17" s="212">
        <f t="shared" si="4"/>
        <v>0.12834362139917696</v>
      </c>
      <c r="V17" s="213">
        <f t="shared" si="5"/>
        <v>0.52211934156378603</v>
      </c>
      <c r="W17" s="12"/>
      <c r="X17" s="214">
        <f t="shared" si="11"/>
        <v>45.555555555555557</v>
      </c>
      <c r="Y17" s="215">
        <f t="shared" si="6"/>
        <v>1069.037037037037</v>
      </c>
      <c r="Z17" s="215">
        <f t="shared" si="7"/>
        <v>261.18518518518516</v>
      </c>
      <c r="AA17" s="215">
        <f t="shared" si="8"/>
        <v>505.16049382716051</v>
      </c>
      <c r="AB17" s="216">
        <f t="shared" si="9"/>
        <v>2055.0617283950619</v>
      </c>
      <c r="AC17" s="12"/>
      <c r="AD17" s="214">
        <f>X17/'Data for Website'!$D$2</f>
        <v>58.404558404558408</v>
      </c>
      <c r="AE17" s="215">
        <f>Y17/'Data for Website'!$D$2</f>
        <v>1370.5603038936372</v>
      </c>
      <c r="AF17" s="215">
        <f>Z17/'Data for Website'!$D$2</f>
        <v>334.85280151946813</v>
      </c>
      <c r="AG17" s="215">
        <f>AA17/'Data for Website'!$D$2</f>
        <v>647.6416587527699</v>
      </c>
      <c r="AH17" s="216">
        <f>AB17/'Data for Website'!$D$2</f>
        <v>2634.6945235834128</v>
      </c>
      <c r="AI17" s="12"/>
    </row>
    <row r="18" spans="1:36" ht="12.75" x14ac:dyDescent="0.2">
      <c r="A18" s="49"/>
      <c r="B18" s="180">
        <f t="shared" si="10"/>
        <v>2008</v>
      </c>
      <c r="C18" s="29">
        <v>131</v>
      </c>
      <c r="D18" s="17">
        <v>42</v>
      </c>
      <c r="E18" s="17">
        <v>1047</v>
      </c>
      <c r="F18" s="17">
        <v>287</v>
      </c>
      <c r="G18" s="17">
        <v>555</v>
      </c>
      <c r="H18" s="62">
        <v>1931</v>
      </c>
      <c r="I18" s="17">
        <v>2365</v>
      </c>
      <c r="J18" s="18">
        <v>4296</v>
      </c>
      <c r="K18" s="19">
        <v>82</v>
      </c>
      <c r="L18" s="30">
        <v>4378</v>
      </c>
      <c r="M18" s="8"/>
      <c r="N18" s="66">
        <v>12</v>
      </c>
      <c r="O18" s="123">
        <v>12</v>
      </c>
      <c r="P18" s="49"/>
      <c r="Q18" s="14">
        <f t="shared" si="0"/>
        <v>1.8730013704888075E-2</v>
      </c>
      <c r="R18" s="14">
        <f t="shared" si="1"/>
        <v>9.7765363128491621E-3</v>
      </c>
      <c r="S18" s="212">
        <f t="shared" si="2"/>
        <v>0.24371508379888268</v>
      </c>
      <c r="T18" s="212">
        <f t="shared" si="3"/>
        <v>6.6806331471135946E-2</v>
      </c>
      <c r="U18" s="212">
        <f t="shared" si="4"/>
        <v>0.12918994413407822</v>
      </c>
      <c r="V18" s="213">
        <f t="shared" si="5"/>
        <v>0.55051210428305397</v>
      </c>
      <c r="W18" s="12"/>
      <c r="X18" s="214">
        <f t="shared" si="11"/>
        <v>42.80167597765363</v>
      </c>
      <c r="Y18" s="215">
        <f t="shared" si="6"/>
        <v>1066.9846368715084</v>
      </c>
      <c r="Z18" s="215">
        <f t="shared" si="7"/>
        <v>292.47811918063314</v>
      </c>
      <c r="AA18" s="215">
        <f t="shared" si="8"/>
        <v>565.59357541899442</v>
      </c>
      <c r="AB18" s="216">
        <f t="shared" si="9"/>
        <v>2410.1419925512105</v>
      </c>
      <c r="AC18" s="12"/>
      <c r="AD18" s="214">
        <f>X18/'Data for Website'!$D$2</f>
        <v>54.873943561094393</v>
      </c>
      <c r="AE18" s="215">
        <f>Y18/'Data for Website'!$D$2</f>
        <v>1367.929021630139</v>
      </c>
      <c r="AF18" s="215">
        <f>Z18/'Data for Website'!$D$2</f>
        <v>374.97194766747839</v>
      </c>
      <c r="AG18" s="215">
        <f>AA18/'Data for Website'!$D$2</f>
        <v>725.11996848589024</v>
      </c>
      <c r="AH18" s="216">
        <f>AB18/'Data for Website'!$D$2</f>
        <v>3089.9256314759109</v>
      </c>
      <c r="AI18" s="12"/>
    </row>
    <row r="19" spans="1:36" ht="12.75" x14ac:dyDescent="0.2">
      <c r="A19" s="49"/>
      <c r="B19" s="180">
        <f t="shared" si="10"/>
        <v>2009</v>
      </c>
      <c r="C19" s="29">
        <v>374</v>
      </c>
      <c r="D19" s="17">
        <v>168</v>
      </c>
      <c r="E19" s="17">
        <v>1006</v>
      </c>
      <c r="F19" s="17">
        <v>293</v>
      </c>
      <c r="G19" s="17">
        <v>590</v>
      </c>
      <c r="H19" s="62">
        <v>2057</v>
      </c>
      <c r="I19" s="17">
        <v>2371</v>
      </c>
      <c r="J19" s="18">
        <v>4428</v>
      </c>
      <c r="K19" s="19">
        <v>78</v>
      </c>
      <c r="L19" s="30">
        <v>4506</v>
      </c>
      <c r="M19" s="8"/>
      <c r="N19" s="66">
        <v>12</v>
      </c>
      <c r="O19" s="123">
        <v>12</v>
      </c>
      <c r="P19" s="49"/>
      <c r="Q19" s="14">
        <f t="shared" si="0"/>
        <v>1.7310252996005325E-2</v>
      </c>
      <c r="R19" s="14">
        <f t="shared" si="1"/>
        <v>3.7940379403794036E-2</v>
      </c>
      <c r="S19" s="212">
        <f t="shared" si="2"/>
        <v>0.22719060523938572</v>
      </c>
      <c r="T19" s="212">
        <f t="shared" si="3"/>
        <v>6.616982836495032E-2</v>
      </c>
      <c r="U19" s="212">
        <f t="shared" si="4"/>
        <v>0.13324299909665763</v>
      </c>
      <c r="V19" s="213">
        <f t="shared" si="5"/>
        <v>0.53545618789521232</v>
      </c>
      <c r="W19" s="12"/>
      <c r="X19" s="214">
        <f t="shared" si="11"/>
        <v>170.95934959349594</v>
      </c>
      <c r="Y19" s="215">
        <f t="shared" si="6"/>
        <v>1023.7208672086721</v>
      </c>
      <c r="Z19" s="215">
        <f t="shared" si="7"/>
        <v>298.16124661246613</v>
      </c>
      <c r="AA19" s="215">
        <f t="shared" si="8"/>
        <v>600.39295392953932</v>
      </c>
      <c r="AB19" s="216">
        <f t="shared" si="9"/>
        <v>2412.7655826558266</v>
      </c>
      <c r="AC19" s="12"/>
      <c r="AD19" s="214">
        <f>X19/'Data for Website'!$D$2</f>
        <v>219.1786533249948</v>
      </c>
      <c r="AE19" s="215">
        <f>Y19/'Data for Website'!$D$2</f>
        <v>1312.4626502675283</v>
      </c>
      <c r="AF19" s="215">
        <f>Z19/'Data for Website'!$D$2</f>
        <v>382.25800847752066</v>
      </c>
      <c r="AG19" s="215">
        <f>AA19/'Data for Website'!$D$2</f>
        <v>769.73455631992215</v>
      </c>
      <c r="AH19" s="216">
        <f>AB19/'Data for Website'!$D$2</f>
        <v>3093.2892085331109</v>
      </c>
      <c r="AI19" s="12"/>
    </row>
    <row r="20" spans="1:36" ht="12.75" x14ac:dyDescent="0.2">
      <c r="A20" s="49"/>
      <c r="B20" s="180">
        <f t="shared" si="10"/>
        <v>2010</v>
      </c>
      <c r="C20" s="29">
        <v>273</v>
      </c>
      <c r="D20" s="17">
        <v>136</v>
      </c>
      <c r="E20" s="17">
        <v>1128</v>
      </c>
      <c r="F20" s="17">
        <v>342</v>
      </c>
      <c r="G20" s="17">
        <v>592</v>
      </c>
      <c r="H20" s="62">
        <v>2198</v>
      </c>
      <c r="I20" s="17">
        <v>2470</v>
      </c>
      <c r="J20" s="18">
        <v>4668</v>
      </c>
      <c r="K20" s="19">
        <v>78</v>
      </c>
      <c r="L20" s="30">
        <v>4746</v>
      </c>
      <c r="M20" s="8"/>
      <c r="N20" s="66">
        <v>12</v>
      </c>
      <c r="O20" s="123">
        <v>12</v>
      </c>
      <c r="P20" s="49"/>
      <c r="Q20" s="14">
        <f t="shared" si="0"/>
        <v>1.643489254108723E-2</v>
      </c>
      <c r="R20" s="14">
        <f t="shared" si="1"/>
        <v>2.913453299057412E-2</v>
      </c>
      <c r="S20" s="212">
        <f t="shared" si="2"/>
        <v>0.2416452442159383</v>
      </c>
      <c r="T20" s="212">
        <f t="shared" si="3"/>
        <v>7.3264781491002573E-2</v>
      </c>
      <c r="U20" s="212">
        <f t="shared" si="4"/>
        <v>0.1268209083119109</v>
      </c>
      <c r="V20" s="213">
        <f t="shared" si="5"/>
        <v>0.52913453299057411</v>
      </c>
      <c r="W20" s="12"/>
      <c r="X20" s="214">
        <f t="shared" si="11"/>
        <v>138.27249357326477</v>
      </c>
      <c r="Y20" s="215">
        <f t="shared" si="6"/>
        <v>1146.8483290488432</v>
      </c>
      <c r="Z20" s="215">
        <f t="shared" si="7"/>
        <v>347.71465295629821</v>
      </c>
      <c r="AA20" s="215">
        <f t="shared" si="8"/>
        <v>601.892030848329</v>
      </c>
      <c r="AB20" s="216">
        <f t="shared" si="9"/>
        <v>2511.2724935732649</v>
      </c>
      <c r="AC20" s="12"/>
      <c r="AD20" s="214">
        <f>X20/'Data for Website'!$D$2</f>
        <v>177.27242765803175</v>
      </c>
      <c r="AE20" s="215">
        <f>Y20/'Data for Website'!$D$2</f>
        <v>1470.31837057544</v>
      </c>
      <c r="AF20" s="215">
        <f>Z20/'Data for Website'!$D$2</f>
        <v>445.78801661063869</v>
      </c>
      <c r="AG20" s="215">
        <f>AA20/'Data for Website'!$D$2</f>
        <v>771.65644980554998</v>
      </c>
      <c r="AH20" s="216">
        <f>AB20/'Data for Website'!$D$2</f>
        <v>3219.580119965724</v>
      </c>
      <c r="AI20" s="12"/>
    </row>
    <row r="21" spans="1:36" ht="12.75" x14ac:dyDescent="0.2">
      <c r="A21" s="49"/>
      <c r="B21" s="180">
        <f t="shared" si="10"/>
        <v>2011</v>
      </c>
      <c r="C21" s="29">
        <v>324</v>
      </c>
      <c r="D21" s="17">
        <v>172</v>
      </c>
      <c r="E21" s="17">
        <v>1145</v>
      </c>
      <c r="F21" s="17">
        <v>405</v>
      </c>
      <c r="G21" s="17">
        <v>635</v>
      </c>
      <c r="H21" s="62">
        <v>2357</v>
      </c>
      <c r="I21" s="17">
        <v>2587</v>
      </c>
      <c r="J21" s="18">
        <v>4944</v>
      </c>
      <c r="K21" s="19">
        <v>57</v>
      </c>
      <c r="L21" s="30">
        <v>5001</v>
      </c>
      <c r="M21" s="8"/>
      <c r="N21" s="66">
        <v>12</v>
      </c>
      <c r="O21" s="123">
        <v>12</v>
      </c>
      <c r="P21" s="49"/>
      <c r="Q21" s="14">
        <f t="shared" si="0"/>
        <v>1.1397720455908818E-2</v>
      </c>
      <c r="R21" s="14">
        <f t="shared" si="1"/>
        <v>3.4789644012944987E-2</v>
      </c>
      <c r="S21" s="212">
        <f t="shared" si="2"/>
        <v>0.23159385113268607</v>
      </c>
      <c r="T21" s="212">
        <f t="shared" si="3"/>
        <v>8.1917475728155345E-2</v>
      </c>
      <c r="U21" s="212">
        <f t="shared" si="4"/>
        <v>0.12843851132686085</v>
      </c>
      <c r="V21" s="213">
        <f t="shared" si="5"/>
        <v>0.52326051779935279</v>
      </c>
      <c r="W21" s="12"/>
      <c r="X21" s="214">
        <f t="shared" si="11"/>
        <v>173.98300970873785</v>
      </c>
      <c r="Y21" s="215">
        <f t="shared" si="6"/>
        <v>1158.2008495145631</v>
      </c>
      <c r="Z21" s="215">
        <f t="shared" si="7"/>
        <v>409.66929611650488</v>
      </c>
      <c r="AA21" s="215">
        <f t="shared" si="8"/>
        <v>642.32099514563106</v>
      </c>
      <c r="AB21" s="216">
        <f t="shared" si="9"/>
        <v>2616.8258495145633</v>
      </c>
      <c r="AC21" s="12"/>
      <c r="AD21" s="214">
        <f>X21/'Data for Website'!$D$2</f>
        <v>223.055140652228</v>
      </c>
      <c r="AE21" s="215">
        <f>Y21/'Data for Website'!$D$2</f>
        <v>1484.8728839930295</v>
      </c>
      <c r="AF21" s="215">
        <f>Z21/'Data for Website'!$D$2</f>
        <v>525.21704630321142</v>
      </c>
      <c r="AG21" s="215">
        <f>AA21/'Data for Website'!$D$2</f>
        <v>823.48845531491156</v>
      </c>
      <c r="AH21" s="216">
        <f>AB21/'Data for Website'!$D$2</f>
        <v>3354.9049352750812</v>
      </c>
      <c r="AI21" s="12"/>
      <c r="AJ21" s="34"/>
    </row>
    <row r="22" spans="1:36" ht="12.75" x14ac:dyDescent="0.2">
      <c r="A22" s="49"/>
      <c r="B22" s="180">
        <f t="shared" si="10"/>
        <v>2012</v>
      </c>
      <c r="C22" s="29">
        <v>756</v>
      </c>
      <c r="D22" s="17">
        <v>418</v>
      </c>
      <c r="E22" s="17">
        <v>1144</v>
      </c>
      <c r="F22" s="17">
        <v>451</v>
      </c>
      <c r="G22" s="17">
        <v>745</v>
      </c>
      <c r="H22" s="62">
        <v>2758</v>
      </c>
      <c r="I22" s="17">
        <v>2642</v>
      </c>
      <c r="J22" s="18">
        <v>5400</v>
      </c>
      <c r="K22" s="19">
        <v>65</v>
      </c>
      <c r="L22" s="30">
        <v>5465</v>
      </c>
      <c r="M22" s="8"/>
      <c r="N22" s="66">
        <v>12</v>
      </c>
      <c r="O22" s="123">
        <v>12</v>
      </c>
      <c r="P22" s="49"/>
      <c r="Q22" s="14">
        <f t="shared" si="0"/>
        <v>1.1893870082342177E-2</v>
      </c>
      <c r="R22" s="14">
        <f t="shared" si="1"/>
        <v>7.7407407407407411E-2</v>
      </c>
      <c r="S22" s="212">
        <f t="shared" si="2"/>
        <v>0.21185185185185185</v>
      </c>
      <c r="T22" s="212">
        <f t="shared" si="3"/>
        <v>8.351851851851852E-2</v>
      </c>
      <c r="U22" s="212">
        <f t="shared" si="4"/>
        <v>0.13796296296296295</v>
      </c>
      <c r="V22" s="213">
        <f t="shared" si="5"/>
        <v>0.48925925925925928</v>
      </c>
      <c r="W22" s="12"/>
      <c r="X22" s="214">
        <f t="shared" si="11"/>
        <v>423.03148148148148</v>
      </c>
      <c r="Y22" s="215">
        <f t="shared" si="6"/>
        <v>1157.7703703703703</v>
      </c>
      <c r="Z22" s="215">
        <f t="shared" si="7"/>
        <v>456.42870370370372</v>
      </c>
      <c r="AA22" s="215">
        <f t="shared" si="8"/>
        <v>753.96759259259261</v>
      </c>
      <c r="AB22" s="216">
        <f t="shared" si="9"/>
        <v>2673.801851851852</v>
      </c>
      <c r="AC22" s="12"/>
      <c r="AD22" s="214">
        <f>X22/'Data for Website'!$D$2</f>
        <v>542.34805318138649</v>
      </c>
      <c r="AE22" s="217">
        <f>Y22/'Data for Website'!$D$2</f>
        <v>1484.3209876543208</v>
      </c>
      <c r="AF22" s="217">
        <f>Z22/'Data for Website'!$D$2</f>
        <v>585.16500474833811</v>
      </c>
      <c r="AG22" s="217">
        <f>AA22/'Data for Website'!$D$2</f>
        <v>966.62511870845208</v>
      </c>
      <c r="AH22" s="218">
        <f>AB22/'Data for Website'!$D$2</f>
        <v>3427.9510921177589</v>
      </c>
      <c r="AI22" s="12"/>
    </row>
    <row r="23" spans="1:36" ht="12.75" x14ac:dyDescent="0.2">
      <c r="A23" s="49"/>
      <c r="B23" s="180">
        <f t="shared" si="10"/>
        <v>2013</v>
      </c>
      <c r="C23" s="29">
        <v>631</v>
      </c>
      <c r="D23" s="17">
        <v>370</v>
      </c>
      <c r="E23" s="17">
        <v>1229</v>
      </c>
      <c r="F23" s="17">
        <v>375</v>
      </c>
      <c r="G23" s="17">
        <v>715</v>
      </c>
      <c r="H23" s="62">
        <v>2689</v>
      </c>
      <c r="I23" s="17">
        <v>2658</v>
      </c>
      <c r="J23" s="18">
        <v>5347</v>
      </c>
      <c r="K23" s="19">
        <v>70</v>
      </c>
      <c r="L23" s="30">
        <v>5417</v>
      </c>
      <c r="M23" s="8"/>
      <c r="N23" s="66">
        <v>12</v>
      </c>
      <c r="O23" s="123">
        <v>12</v>
      </c>
      <c r="P23" s="49"/>
      <c r="Q23" s="14">
        <f t="shared" si="0"/>
        <v>1.2922281705741185E-2</v>
      </c>
      <c r="R23" s="14">
        <f t="shared" si="1"/>
        <v>6.9197680942584633E-2</v>
      </c>
      <c r="S23" s="212">
        <f t="shared" si="2"/>
        <v>0.22984851318496352</v>
      </c>
      <c r="T23" s="212">
        <f t="shared" si="3"/>
        <v>7.0132784739106044E-2</v>
      </c>
      <c r="U23" s="212">
        <f t="shared" si="4"/>
        <v>0.1337198429025622</v>
      </c>
      <c r="V23" s="213">
        <f t="shared" si="5"/>
        <v>0.49710117823078359</v>
      </c>
      <c r="W23" s="12"/>
      <c r="X23" s="214">
        <f t="shared" si="11"/>
        <v>374.84383766598091</v>
      </c>
      <c r="Y23" s="215">
        <f t="shared" si="6"/>
        <v>1245.0893959229475</v>
      </c>
      <c r="Z23" s="215">
        <f t="shared" si="7"/>
        <v>379.90929493173741</v>
      </c>
      <c r="AA23" s="215">
        <f t="shared" si="8"/>
        <v>724.36038900317931</v>
      </c>
      <c r="AB23" s="216">
        <f t="shared" si="9"/>
        <v>2692.7970824761546</v>
      </c>
      <c r="AC23" s="12"/>
      <c r="AD23" s="214">
        <f>X23/'Data for Website'!$D$2</f>
        <v>480.56902264869348</v>
      </c>
      <c r="AE23" s="215">
        <f>Y23/'Data for Website'!$D$2</f>
        <v>1596.268456311471</v>
      </c>
      <c r="AF23" s="215">
        <f>Z23/'Data for Website'!$D$2</f>
        <v>487.06319863043257</v>
      </c>
      <c r="AG23" s="215">
        <f>AA23/'Data for Website'!$D$2</f>
        <v>928.66716538869139</v>
      </c>
      <c r="AH23" s="216">
        <f>AB23/'Data for Website'!$D$2</f>
        <v>3452.3039518925057</v>
      </c>
      <c r="AI23" s="12"/>
    </row>
    <row r="24" spans="1:36" ht="12.75" x14ac:dyDescent="0.2">
      <c r="A24" s="49"/>
      <c r="B24" s="180">
        <f t="shared" si="10"/>
        <v>2014</v>
      </c>
      <c r="C24" s="29">
        <v>675</v>
      </c>
      <c r="D24" s="17">
        <v>396</v>
      </c>
      <c r="E24" s="17">
        <v>1272</v>
      </c>
      <c r="F24" s="17">
        <v>382</v>
      </c>
      <c r="G24" s="17">
        <v>605</v>
      </c>
      <c r="H24" s="62">
        <v>2655</v>
      </c>
      <c r="I24" s="17">
        <v>2676</v>
      </c>
      <c r="J24" s="18">
        <v>5331</v>
      </c>
      <c r="K24" s="19">
        <v>75</v>
      </c>
      <c r="L24" s="30">
        <v>5406</v>
      </c>
      <c r="M24" s="8"/>
      <c r="N24" s="66">
        <v>12</v>
      </c>
      <c r="O24" s="123">
        <v>12</v>
      </c>
      <c r="P24" s="49"/>
      <c r="Q24" s="14">
        <f t="shared" si="0"/>
        <v>1.3873473917869035E-2</v>
      </c>
      <c r="R24" s="14">
        <f t="shared" si="1"/>
        <v>7.4282498593134502E-2</v>
      </c>
      <c r="S24" s="212">
        <f t="shared" si="2"/>
        <v>0.2386043894203714</v>
      </c>
      <c r="T24" s="212">
        <f t="shared" si="3"/>
        <v>7.165634965297317E-2</v>
      </c>
      <c r="U24" s="212">
        <f t="shared" si="4"/>
        <v>0.11348715062839992</v>
      </c>
      <c r="V24" s="213">
        <f t="shared" si="5"/>
        <v>0.501969611705121</v>
      </c>
      <c r="W24" s="12"/>
      <c r="X24" s="214">
        <f t="shared" si="11"/>
        <v>401.57118739448509</v>
      </c>
      <c r="Y24" s="215">
        <f t="shared" si="6"/>
        <v>1289.8953292065278</v>
      </c>
      <c r="Z24" s="215">
        <f t="shared" si="7"/>
        <v>387.37422622397298</v>
      </c>
      <c r="AA24" s="215">
        <f t="shared" si="8"/>
        <v>613.51153629712996</v>
      </c>
      <c r="AB24" s="216">
        <f t="shared" si="9"/>
        <v>2713.6477208778842</v>
      </c>
      <c r="AC24" s="12"/>
      <c r="AD24" s="214">
        <f>X24/'Data for Website'!$D$2</f>
        <v>514.83485563395527</v>
      </c>
      <c r="AE24" s="215">
        <f>Y24/'Data for Website'!$D$2</f>
        <v>1653.7119605211894</v>
      </c>
      <c r="AF24" s="215">
        <f>Z24/'Data for Website'!$D$2</f>
        <v>496.63362336406789</v>
      </c>
      <c r="AG24" s="215">
        <f>AA24/'Data for Website'!$D$2</f>
        <v>786.55325166298712</v>
      </c>
      <c r="AH24" s="216">
        <f>AB24/'Data for Website'!$D$2</f>
        <v>3479.0355395870311</v>
      </c>
      <c r="AI24" s="12"/>
    </row>
    <row r="25" spans="1:36" ht="12.75" x14ac:dyDescent="0.2">
      <c r="A25" s="49"/>
      <c r="B25" s="181">
        <f t="shared" si="10"/>
        <v>2015</v>
      </c>
      <c r="C25" s="29">
        <v>748</v>
      </c>
      <c r="D25" s="17">
        <v>437</v>
      </c>
      <c r="E25" s="17">
        <v>1158</v>
      </c>
      <c r="F25" s="17">
        <v>348</v>
      </c>
      <c r="G25" s="17">
        <v>606</v>
      </c>
      <c r="H25" s="62">
        <v>2549</v>
      </c>
      <c r="I25" s="17">
        <v>2775</v>
      </c>
      <c r="J25" s="18">
        <v>5324</v>
      </c>
      <c r="K25" s="19">
        <v>38</v>
      </c>
      <c r="L25" s="30">
        <v>5362</v>
      </c>
      <c r="M25" s="8"/>
      <c r="N25" s="67">
        <v>12</v>
      </c>
      <c r="O25" s="124">
        <v>12</v>
      </c>
      <c r="P25" s="49"/>
      <c r="Q25" s="41">
        <f t="shared" si="0"/>
        <v>7.0869078701976873E-3</v>
      </c>
      <c r="R25" s="41">
        <f t="shared" si="1"/>
        <v>8.2081141998497364E-2</v>
      </c>
      <c r="S25" s="42">
        <f t="shared" si="2"/>
        <v>0.21750563486100677</v>
      </c>
      <c r="T25" s="42">
        <f t="shared" si="3"/>
        <v>6.5364387678437261E-2</v>
      </c>
      <c r="U25" s="42">
        <f t="shared" si="4"/>
        <v>0.11382419233658903</v>
      </c>
      <c r="V25" s="43">
        <f t="shared" si="5"/>
        <v>0.52122464312546957</v>
      </c>
      <c r="W25" s="12"/>
      <c r="X25" s="44">
        <f t="shared" si="11"/>
        <v>440.11908339594288</v>
      </c>
      <c r="Y25" s="45">
        <f t="shared" si="6"/>
        <v>1166.2652141247183</v>
      </c>
      <c r="Z25" s="45">
        <f t="shared" si="7"/>
        <v>350.4838467317806</v>
      </c>
      <c r="AA25" s="45">
        <f t="shared" si="8"/>
        <v>610.32531930879043</v>
      </c>
      <c r="AB25" s="46">
        <f t="shared" si="9"/>
        <v>2794.806536438768</v>
      </c>
      <c r="AC25" s="12"/>
      <c r="AD25" s="44">
        <f>X25/'Data for Website'!$D$2</f>
        <v>564.25523512300367</v>
      </c>
      <c r="AE25" s="47">
        <f>Y25/'Data for Website'!$D$2</f>
        <v>1495.211812980408</v>
      </c>
      <c r="AF25" s="45">
        <f>Z25/'Data for Website'!$D$2</f>
        <v>449.33826504074432</v>
      </c>
      <c r="AG25" s="45">
        <f>AA25/'Data for Website'!$D$2</f>
        <v>782.46835808819287</v>
      </c>
      <c r="AH25" s="46">
        <f>AB25/'Data for Website'!$D$2</f>
        <v>3583.0853031266256</v>
      </c>
      <c r="AI25" s="12"/>
    </row>
    <row r="26" spans="1:36" ht="12.75" x14ac:dyDescent="0.2">
      <c r="A26" s="49"/>
      <c r="B26" s="181" t="s">
        <v>6</v>
      </c>
      <c r="C26" s="31">
        <f t="shared" ref="C26:L26" si="12">SUM(C6:C25)</f>
        <v>31674</v>
      </c>
      <c r="D26" s="64">
        <f t="shared" si="12"/>
        <v>3513</v>
      </c>
      <c r="E26" s="32">
        <f t="shared" si="12"/>
        <v>21057</v>
      </c>
      <c r="F26" s="32">
        <f t="shared" si="12"/>
        <v>4308</v>
      </c>
      <c r="G26" s="32">
        <f t="shared" si="12"/>
        <v>8078</v>
      </c>
      <c r="H26" s="31">
        <f t="shared" si="12"/>
        <v>36956</v>
      </c>
      <c r="I26" s="32">
        <f t="shared" si="12"/>
        <v>33886</v>
      </c>
      <c r="J26" s="64">
        <f t="shared" si="12"/>
        <v>70842</v>
      </c>
      <c r="K26" s="65">
        <f t="shared" si="12"/>
        <v>8450</v>
      </c>
      <c r="L26" s="65">
        <f t="shared" si="12"/>
        <v>79292</v>
      </c>
      <c r="M26" s="8"/>
      <c r="N26" s="8"/>
      <c r="O26" s="183"/>
      <c r="P26" s="49"/>
      <c r="Q26" s="12"/>
      <c r="R26" s="12"/>
      <c r="S26" s="12"/>
      <c r="T26" s="12"/>
      <c r="U26" s="12"/>
      <c r="V26" s="12"/>
      <c r="W26" s="12"/>
      <c r="X26" s="12"/>
      <c r="Y26" s="12"/>
      <c r="Z26" s="12"/>
      <c r="AA26" s="12"/>
      <c r="AB26" s="12"/>
      <c r="AC26" s="12"/>
      <c r="AD26" s="12"/>
      <c r="AE26" s="12"/>
      <c r="AF26" s="12"/>
      <c r="AG26" s="12"/>
      <c r="AH26" s="12"/>
      <c r="AI26" s="12"/>
    </row>
    <row r="27" spans="1:36" ht="12.75" x14ac:dyDescent="0.2">
      <c r="A27" s="49"/>
      <c r="B27" s="12"/>
      <c r="C27" s="33"/>
      <c r="D27" s="33"/>
      <c r="E27" s="33"/>
      <c r="F27" s="33"/>
      <c r="G27" s="33"/>
      <c r="H27" s="33"/>
      <c r="I27" s="33"/>
      <c r="J27" s="33"/>
      <c r="K27" s="33"/>
      <c r="L27" s="33"/>
      <c r="M27" s="33"/>
      <c r="N27" s="33"/>
      <c r="O27" s="183"/>
      <c r="P27" s="49"/>
      <c r="Q27" s="12"/>
      <c r="R27" s="12"/>
      <c r="S27" s="12"/>
      <c r="T27" s="12"/>
      <c r="U27" s="12"/>
      <c r="V27" s="12"/>
      <c r="W27" s="12"/>
      <c r="X27" s="12"/>
      <c r="Y27" s="12"/>
      <c r="Z27" s="12"/>
      <c r="AA27" s="12"/>
      <c r="AB27" s="12"/>
      <c r="AC27" s="12"/>
      <c r="AD27" s="12"/>
      <c r="AE27" s="12"/>
      <c r="AF27" s="12"/>
      <c r="AG27" s="12"/>
      <c r="AH27" s="12"/>
      <c r="AI27" s="12"/>
    </row>
    <row r="28" spans="1:36" ht="12.75" x14ac:dyDescent="0.2">
      <c r="A28" s="49"/>
      <c r="B28" s="12"/>
      <c r="C28" s="184"/>
      <c r="D28" s="184"/>
      <c r="E28" s="184"/>
      <c r="F28" s="184"/>
      <c r="G28" s="184"/>
      <c r="H28" s="184"/>
      <c r="I28" s="184"/>
      <c r="J28" s="184"/>
      <c r="K28" s="184"/>
      <c r="L28" s="184"/>
      <c r="M28" s="184"/>
      <c r="N28" s="184"/>
      <c r="O28" s="183"/>
      <c r="P28" s="183"/>
      <c r="Q28" s="12"/>
      <c r="R28" s="12"/>
      <c r="S28" s="12"/>
      <c r="T28" s="12"/>
      <c r="U28" s="12"/>
      <c r="V28" s="12"/>
      <c r="W28" s="12"/>
      <c r="X28" s="12"/>
      <c r="Y28" s="12"/>
      <c r="Z28" s="12"/>
      <c r="AA28" s="12"/>
      <c r="AB28" s="12"/>
      <c r="AC28" s="12"/>
      <c r="AD28" s="12"/>
      <c r="AE28" s="12"/>
      <c r="AF28" s="12"/>
      <c r="AG28" s="12"/>
      <c r="AH28" s="12"/>
      <c r="AI28" s="12"/>
    </row>
    <row r="29" spans="1:36" ht="12.75" x14ac:dyDescent="0.2">
      <c r="A29" s="12"/>
      <c r="B29" s="37"/>
      <c r="C29" s="12"/>
      <c r="D29" s="12"/>
      <c r="E29" s="12"/>
      <c r="F29" s="12"/>
      <c r="G29" s="12"/>
      <c r="H29" s="12"/>
      <c r="I29" s="12"/>
      <c r="J29" s="12"/>
      <c r="K29" s="12"/>
      <c r="L29" s="12"/>
      <c r="M29" s="12"/>
      <c r="N29" s="12"/>
      <c r="O29" s="183"/>
      <c r="P29" s="183"/>
      <c r="Q29" s="12"/>
      <c r="R29" s="12"/>
      <c r="S29" s="12"/>
      <c r="T29" s="12"/>
      <c r="U29" s="12"/>
      <c r="V29" s="12"/>
      <c r="W29" s="12"/>
      <c r="X29" s="12"/>
      <c r="Y29" s="12"/>
      <c r="Z29" s="12"/>
      <c r="AA29" s="12"/>
      <c r="AB29" s="12"/>
      <c r="AC29" s="12"/>
      <c r="AD29" s="12"/>
      <c r="AE29" s="12"/>
      <c r="AF29" s="12"/>
      <c r="AG29" s="12"/>
      <c r="AH29" s="12"/>
      <c r="AI29" s="12"/>
    </row>
    <row r="30" spans="1:36" ht="12.75" x14ac:dyDescent="0.2">
      <c r="A30" s="12"/>
      <c r="B30" s="5" t="s">
        <v>12</v>
      </c>
      <c r="C30" s="12"/>
      <c r="D30" s="12"/>
      <c r="E30" s="12"/>
      <c r="F30" s="12"/>
      <c r="G30" s="12"/>
      <c r="H30" s="12"/>
      <c r="I30" s="12"/>
      <c r="J30" s="49"/>
      <c r="K30" s="12"/>
      <c r="L30" s="49"/>
      <c r="M30" s="49"/>
      <c r="N30" s="49"/>
      <c r="O30" s="183"/>
      <c r="P30" s="183"/>
      <c r="Q30" s="12"/>
      <c r="R30" s="12"/>
      <c r="S30" s="12"/>
      <c r="T30" s="12"/>
      <c r="U30" s="12"/>
      <c r="V30" s="12"/>
      <c r="W30" s="12"/>
      <c r="X30" s="12"/>
      <c r="Y30" s="12"/>
      <c r="Z30" s="12"/>
      <c r="AA30" s="12"/>
      <c r="AB30" s="12"/>
      <c r="AC30" s="12"/>
      <c r="AD30" s="12"/>
      <c r="AE30" s="12"/>
      <c r="AF30" s="12"/>
      <c r="AG30" s="12"/>
      <c r="AH30" s="12"/>
      <c r="AI30" s="12"/>
    </row>
    <row r="31" spans="1:36" ht="12.75" x14ac:dyDescent="0.2">
      <c r="A31" s="12"/>
      <c r="B31" s="4" t="s">
        <v>13</v>
      </c>
      <c r="C31" s="12"/>
      <c r="D31" s="12"/>
      <c r="E31" s="12"/>
      <c r="F31" s="12"/>
      <c r="G31" s="12"/>
      <c r="H31" s="12"/>
      <c r="I31" s="12"/>
      <c r="J31" s="49"/>
      <c r="K31" s="12"/>
      <c r="L31" s="49"/>
      <c r="M31" s="49"/>
      <c r="N31" s="49"/>
      <c r="O31" s="183"/>
      <c r="P31" s="183"/>
      <c r="Q31" s="12"/>
      <c r="R31" s="12"/>
      <c r="S31" s="12"/>
      <c r="T31" s="12"/>
      <c r="U31" s="12"/>
      <c r="V31" s="12"/>
      <c r="W31" s="12"/>
      <c r="X31" s="12"/>
      <c r="Y31" s="12"/>
      <c r="Z31" s="12"/>
      <c r="AA31" s="12"/>
      <c r="AB31" s="12"/>
      <c r="AC31" s="12"/>
      <c r="AD31" s="12"/>
      <c r="AE31" s="12"/>
      <c r="AF31" s="12"/>
      <c r="AG31" s="12"/>
      <c r="AH31" s="12"/>
      <c r="AI31" s="12"/>
    </row>
    <row r="32" spans="1:36" ht="12.75" x14ac:dyDescent="0.2">
      <c r="A32" s="12"/>
      <c r="B32" s="4" t="s">
        <v>28</v>
      </c>
      <c r="C32" s="12"/>
      <c r="D32" s="12"/>
      <c r="E32" s="12"/>
      <c r="F32" s="12"/>
      <c r="G32" s="12"/>
      <c r="H32" s="12"/>
      <c r="I32" s="12"/>
      <c r="J32" s="49"/>
      <c r="K32" s="12"/>
      <c r="L32" s="49"/>
      <c r="M32" s="49"/>
      <c r="N32" s="49"/>
      <c r="O32" s="183"/>
      <c r="P32" s="183"/>
      <c r="Q32" s="12"/>
      <c r="R32" s="12"/>
      <c r="S32" s="12"/>
      <c r="T32" s="12"/>
      <c r="U32" s="12"/>
      <c r="V32" s="12"/>
      <c r="W32" s="12"/>
      <c r="X32" s="12"/>
      <c r="Y32" s="12"/>
      <c r="Z32" s="12"/>
      <c r="AA32" s="12"/>
      <c r="AB32" s="12"/>
      <c r="AC32" s="12"/>
      <c r="AD32" s="12"/>
      <c r="AE32" s="12"/>
      <c r="AF32" s="12"/>
      <c r="AG32" s="12"/>
      <c r="AH32" s="12"/>
      <c r="AI32" s="12"/>
    </row>
    <row r="33" spans="1:35" ht="12.75" x14ac:dyDescent="0.2">
      <c r="A33" s="12"/>
      <c r="B33" s="4" t="s">
        <v>21</v>
      </c>
      <c r="C33" s="12"/>
      <c r="D33" s="12"/>
      <c r="E33" s="12"/>
      <c r="F33" s="12"/>
      <c r="G33" s="12"/>
      <c r="H33" s="12"/>
      <c r="I33" s="12"/>
      <c r="J33" s="219"/>
      <c r="K33" s="12"/>
      <c r="L33" s="49"/>
      <c r="M33" s="49"/>
      <c r="N33" s="49"/>
      <c r="O33" s="183"/>
      <c r="P33" s="183"/>
      <c r="Q33" s="12"/>
      <c r="R33" s="12"/>
      <c r="S33" s="12"/>
      <c r="T33" s="12"/>
      <c r="U33" s="12"/>
      <c r="V33" s="12"/>
      <c r="W33" s="12"/>
      <c r="X33" s="12"/>
      <c r="Y33" s="12"/>
      <c r="Z33" s="12"/>
      <c r="AA33" s="12"/>
      <c r="AB33" s="12"/>
      <c r="AC33" s="12"/>
      <c r="AD33" s="12"/>
      <c r="AE33" s="12"/>
      <c r="AF33" s="12"/>
      <c r="AG33" s="12"/>
      <c r="AH33" s="12"/>
      <c r="AI33" s="12"/>
    </row>
    <row r="34" spans="1:35" x14ac:dyDescent="0.25">
      <c r="J34" s="10"/>
    </row>
    <row r="35" spans="1:35" hidden="1" x14ac:dyDescent="0.25"/>
    <row r="36" spans="1:35" hidden="1" x14ac:dyDescent="0.25"/>
    <row r="37" spans="1:35" hidden="1" x14ac:dyDescent="0.25"/>
    <row r="38" spans="1:35" hidden="1" x14ac:dyDescent="0.25"/>
    <row r="39" spans="1:35" hidden="1" x14ac:dyDescent="0.25"/>
    <row r="40" spans="1:35" hidden="1" x14ac:dyDescent="0.25"/>
    <row r="41" spans="1:35" hidden="1" x14ac:dyDescent="0.25"/>
    <row r="42" spans="1:35" hidden="1" x14ac:dyDescent="0.25"/>
    <row r="43" spans="1:35" hidden="1" x14ac:dyDescent="0.25"/>
    <row r="44" spans="1:35" hidden="1" x14ac:dyDescent="0.25"/>
    <row r="45" spans="1:35" hidden="1" x14ac:dyDescent="0.25"/>
    <row r="46" spans="1:35" hidden="1" x14ac:dyDescent="0.25"/>
    <row r="47" spans="1:35" hidden="1" x14ac:dyDescent="0.25"/>
    <row r="48" spans="1:3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4">
    <mergeCell ref="B4:L4"/>
    <mergeCell ref="R4:V4"/>
    <mergeCell ref="X4:AB4"/>
    <mergeCell ref="AD4:AH4"/>
  </mergeCells>
  <phoneticPr fontId="4" type="noConversion"/>
  <pageMargins left="0.75" right="0.75" top="1" bottom="1" header="0.5" footer="0.5"/>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I62"/>
  <sheetViews>
    <sheetView showGridLines="0" showRowColHeaders="0" zoomScale="70" zoomScaleNormal="70" workbookViewId="0"/>
  </sheetViews>
  <sheetFormatPr defaultColWidth="0" defaultRowHeight="15" zeroHeight="1" x14ac:dyDescent="0.25"/>
  <cols>
    <col min="1" max="1" width="3.7109375" customWidth="1"/>
    <col min="2" max="8" width="16.7109375" customWidth="1"/>
    <col min="9" max="9" width="14" bestFit="1" customWidth="1"/>
    <col min="10" max="10" width="16.7109375" style="6" customWidth="1"/>
    <col min="11" max="11" width="16.7109375" customWidth="1"/>
    <col min="12" max="12" width="16.7109375" style="6" customWidth="1"/>
    <col min="13" max="13" width="3.85546875" style="6" customWidth="1"/>
    <col min="14" max="14" width="16.7109375" style="6" customWidth="1"/>
    <col min="15" max="15" width="17.85546875" style="70" customWidth="1"/>
    <col min="16" max="16" width="3.85546875" style="70" customWidth="1"/>
    <col min="17" max="16384" width="9.140625" hidden="1"/>
  </cols>
  <sheetData>
    <row r="1" spans="1:35" ht="15.75" x14ac:dyDescent="0.25">
      <c r="A1" s="106" t="s">
        <v>151</v>
      </c>
      <c r="B1" s="15"/>
    </row>
    <row r="2" spans="1:35" ht="12.75" x14ac:dyDescent="0.2">
      <c r="A2" s="68"/>
      <c r="O2"/>
      <c r="P2"/>
    </row>
    <row r="3" spans="1:35" ht="12.75" x14ac:dyDescent="0.2">
      <c r="A3" s="68"/>
      <c r="O3"/>
      <c r="P3" s="6"/>
    </row>
    <row r="4" spans="1:35" ht="12.75" x14ac:dyDescent="0.2">
      <c r="A4" s="12"/>
      <c r="B4" s="253" t="s">
        <v>18</v>
      </c>
      <c r="C4" s="254"/>
      <c r="D4" s="254"/>
      <c r="E4" s="254"/>
      <c r="F4" s="254"/>
      <c r="G4" s="254"/>
      <c r="H4" s="254"/>
      <c r="I4" s="254"/>
      <c r="J4" s="254"/>
      <c r="K4" s="254"/>
      <c r="L4" s="255"/>
      <c r="M4" s="119"/>
      <c r="N4" s="119"/>
      <c r="O4" s="183"/>
      <c r="P4" s="49"/>
      <c r="Q4" s="12"/>
      <c r="R4" s="12"/>
      <c r="S4" s="12"/>
      <c r="T4" s="12"/>
      <c r="U4" s="12"/>
      <c r="V4" s="12"/>
      <c r="W4" s="12"/>
      <c r="X4" s="12"/>
      <c r="Y4" s="12"/>
      <c r="Z4" s="12"/>
      <c r="AA4" s="12"/>
      <c r="AB4" s="12"/>
      <c r="AC4" s="12"/>
      <c r="AD4" s="12"/>
      <c r="AE4" s="12"/>
      <c r="AF4" s="12"/>
      <c r="AG4" s="12"/>
      <c r="AH4" s="12"/>
      <c r="AI4" s="12"/>
    </row>
    <row r="5" spans="1:35" ht="43.35" customHeight="1" x14ac:dyDescent="0.2">
      <c r="A5" s="49"/>
      <c r="B5" s="11" t="s">
        <v>0</v>
      </c>
      <c r="C5" s="11" t="s">
        <v>1</v>
      </c>
      <c r="D5" s="117" t="s">
        <v>31</v>
      </c>
      <c r="E5" s="117" t="s">
        <v>2</v>
      </c>
      <c r="F5" s="117" t="s">
        <v>3</v>
      </c>
      <c r="G5" s="117" t="s">
        <v>7</v>
      </c>
      <c r="H5" s="121" t="s">
        <v>5</v>
      </c>
      <c r="I5" s="210" t="s">
        <v>4</v>
      </c>
      <c r="J5" s="211" t="s">
        <v>8</v>
      </c>
      <c r="K5" s="118" t="s">
        <v>9</v>
      </c>
      <c r="L5" s="7" t="s">
        <v>6</v>
      </c>
      <c r="M5" s="120"/>
      <c r="N5" s="121" t="s">
        <v>167</v>
      </c>
      <c r="O5" s="77" t="s">
        <v>80</v>
      </c>
      <c r="P5" s="49"/>
      <c r="Q5" s="12"/>
      <c r="R5" s="12"/>
      <c r="S5" s="12"/>
      <c r="T5" s="12"/>
      <c r="U5" s="12"/>
      <c r="V5" s="12"/>
      <c r="W5" s="12"/>
      <c r="X5" s="12"/>
      <c r="Y5" s="12"/>
      <c r="Z5" s="12"/>
      <c r="AA5" s="12"/>
      <c r="AB5" s="12"/>
      <c r="AC5" s="12"/>
      <c r="AD5" s="12"/>
      <c r="AE5" s="12"/>
      <c r="AF5" s="12"/>
      <c r="AG5" s="12"/>
      <c r="AH5" s="12"/>
      <c r="AI5" s="12"/>
    </row>
    <row r="6" spans="1:35" ht="12.75" x14ac:dyDescent="0.2">
      <c r="A6" s="49"/>
      <c r="B6" s="180">
        <v>1996</v>
      </c>
      <c r="C6" s="29">
        <v>38</v>
      </c>
      <c r="D6" s="17">
        <v>0</v>
      </c>
      <c r="E6" s="17">
        <v>175</v>
      </c>
      <c r="F6" s="17">
        <v>15</v>
      </c>
      <c r="G6" s="17">
        <v>1</v>
      </c>
      <c r="H6" s="62">
        <v>191</v>
      </c>
      <c r="I6" s="17">
        <v>78</v>
      </c>
      <c r="J6" s="63">
        <v>269</v>
      </c>
      <c r="K6" s="19">
        <v>344</v>
      </c>
      <c r="L6" s="30">
        <v>613</v>
      </c>
      <c r="M6" s="8"/>
      <c r="N6" s="66">
        <v>11</v>
      </c>
      <c r="O6" s="122">
        <v>5</v>
      </c>
      <c r="P6" s="49"/>
      <c r="Q6" s="12"/>
      <c r="R6" s="12"/>
      <c r="S6" s="12"/>
      <c r="T6" s="12"/>
      <c r="U6" s="12"/>
      <c r="V6" s="12"/>
      <c r="W6" s="12"/>
      <c r="X6" s="12"/>
      <c r="Y6" s="12"/>
      <c r="Z6" s="12"/>
      <c r="AA6" s="12"/>
      <c r="AB6" s="12"/>
      <c r="AC6" s="12"/>
      <c r="AD6" s="12"/>
      <c r="AE6" s="12"/>
      <c r="AF6" s="12"/>
      <c r="AG6" s="12"/>
      <c r="AH6" s="12"/>
      <c r="AI6" s="12"/>
    </row>
    <row r="7" spans="1:35" ht="12.75" x14ac:dyDescent="0.2">
      <c r="A7" s="49"/>
      <c r="B7" s="180">
        <v>1997</v>
      </c>
      <c r="C7" s="29">
        <v>77</v>
      </c>
      <c r="D7" s="17">
        <v>3</v>
      </c>
      <c r="E7" s="17">
        <v>233</v>
      </c>
      <c r="F7" s="17">
        <v>11</v>
      </c>
      <c r="G7" s="17">
        <v>2</v>
      </c>
      <c r="H7" s="62">
        <v>249</v>
      </c>
      <c r="I7" s="17">
        <v>94</v>
      </c>
      <c r="J7" s="18">
        <v>343</v>
      </c>
      <c r="K7" s="19">
        <v>305</v>
      </c>
      <c r="L7" s="30">
        <v>648</v>
      </c>
      <c r="M7" s="8"/>
      <c r="N7" s="66">
        <v>11</v>
      </c>
      <c r="O7" s="123">
        <v>5</v>
      </c>
      <c r="P7" s="49"/>
      <c r="Q7" s="12"/>
      <c r="R7" s="12"/>
      <c r="S7" s="12"/>
      <c r="T7" s="12"/>
      <c r="U7" s="12"/>
      <c r="V7" s="12"/>
      <c r="W7" s="12"/>
      <c r="X7" s="12"/>
      <c r="Y7" s="12"/>
      <c r="Z7" s="12"/>
      <c r="AA7" s="12"/>
      <c r="AB7" s="12"/>
      <c r="AC7" s="12"/>
      <c r="AD7" s="12"/>
      <c r="AE7" s="12"/>
      <c r="AF7" s="12"/>
      <c r="AG7" s="12"/>
      <c r="AH7" s="12"/>
      <c r="AI7" s="12"/>
    </row>
    <row r="8" spans="1:35" ht="12.75" x14ac:dyDescent="0.2">
      <c r="A8" s="49"/>
      <c r="B8" s="180">
        <v>1998</v>
      </c>
      <c r="C8" s="29">
        <v>90</v>
      </c>
      <c r="D8" s="17">
        <v>6</v>
      </c>
      <c r="E8" s="17">
        <v>208</v>
      </c>
      <c r="F8" s="17">
        <v>11</v>
      </c>
      <c r="G8" s="17">
        <v>4</v>
      </c>
      <c r="H8" s="62">
        <v>229</v>
      </c>
      <c r="I8" s="17">
        <v>119</v>
      </c>
      <c r="J8" s="18">
        <v>348</v>
      </c>
      <c r="K8" s="19">
        <v>310</v>
      </c>
      <c r="L8" s="30">
        <v>658</v>
      </c>
      <c r="M8" s="8"/>
      <c r="N8" s="66">
        <v>11</v>
      </c>
      <c r="O8" s="123">
        <v>5</v>
      </c>
      <c r="P8" s="49"/>
      <c r="Q8" s="12"/>
      <c r="R8" s="12"/>
      <c r="S8" s="12"/>
      <c r="T8" s="12"/>
      <c r="U8" s="12"/>
      <c r="V8" s="12"/>
      <c r="W8" s="12"/>
      <c r="X8" s="12"/>
      <c r="Y8" s="12"/>
      <c r="Z8" s="12"/>
      <c r="AA8" s="12"/>
      <c r="AB8" s="12"/>
      <c r="AC8" s="12"/>
      <c r="AD8" s="12"/>
      <c r="AE8" s="12"/>
      <c r="AF8" s="12"/>
      <c r="AG8" s="12"/>
      <c r="AH8" s="12"/>
      <c r="AI8" s="12"/>
    </row>
    <row r="9" spans="1:35" ht="12.75" x14ac:dyDescent="0.2">
      <c r="A9" s="49"/>
      <c r="B9" s="180">
        <v>1999</v>
      </c>
      <c r="C9" s="29">
        <v>116</v>
      </c>
      <c r="D9" s="17">
        <v>7</v>
      </c>
      <c r="E9" s="17">
        <v>269</v>
      </c>
      <c r="F9" s="17">
        <v>7</v>
      </c>
      <c r="G9" s="17">
        <v>5</v>
      </c>
      <c r="H9" s="62">
        <v>288</v>
      </c>
      <c r="I9" s="17">
        <v>176</v>
      </c>
      <c r="J9" s="18">
        <v>464</v>
      </c>
      <c r="K9" s="19">
        <v>357</v>
      </c>
      <c r="L9" s="30">
        <v>821</v>
      </c>
      <c r="M9" s="8"/>
      <c r="N9" s="66">
        <v>11</v>
      </c>
      <c r="O9" s="123">
        <v>5</v>
      </c>
      <c r="P9" s="49"/>
      <c r="Q9" s="12"/>
      <c r="R9" s="12"/>
      <c r="S9" s="12"/>
      <c r="T9" s="12"/>
      <c r="U9" s="12"/>
      <c r="V9" s="12"/>
      <c r="W9" s="12"/>
      <c r="X9" s="12"/>
      <c r="Y9" s="12"/>
      <c r="Z9" s="12"/>
      <c r="AA9" s="12"/>
      <c r="AB9" s="12"/>
      <c r="AC9" s="12"/>
      <c r="AD9" s="12"/>
      <c r="AE9" s="12"/>
      <c r="AF9" s="12"/>
      <c r="AG9" s="12"/>
      <c r="AH9" s="12"/>
      <c r="AI9" s="12"/>
    </row>
    <row r="10" spans="1:35" ht="12.75" x14ac:dyDescent="0.2">
      <c r="A10" s="49"/>
      <c r="B10" s="180">
        <v>2000</v>
      </c>
      <c r="C10" s="29">
        <v>280</v>
      </c>
      <c r="D10" s="17">
        <v>18</v>
      </c>
      <c r="E10" s="17">
        <v>327</v>
      </c>
      <c r="F10" s="17">
        <v>10</v>
      </c>
      <c r="G10" s="17">
        <v>18</v>
      </c>
      <c r="H10" s="62">
        <v>373</v>
      </c>
      <c r="I10" s="17">
        <v>223</v>
      </c>
      <c r="J10" s="18">
        <v>596</v>
      </c>
      <c r="K10" s="19">
        <v>411</v>
      </c>
      <c r="L10" s="30">
        <v>1007</v>
      </c>
      <c r="M10" s="8"/>
      <c r="N10" s="66">
        <v>11</v>
      </c>
      <c r="O10" s="123">
        <v>6</v>
      </c>
      <c r="P10" s="49"/>
      <c r="Q10" s="12"/>
      <c r="R10" s="12"/>
      <c r="S10" s="12"/>
      <c r="T10" s="12"/>
      <c r="U10" s="12"/>
      <c r="V10" s="12"/>
      <c r="W10" s="12"/>
      <c r="X10" s="12"/>
      <c r="Y10" s="12"/>
      <c r="Z10" s="12"/>
      <c r="AA10" s="12"/>
      <c r="AB10" s="12"/>
      <c r="AC10" s="12"/>
      <c r="AD10" s="12"/>
      <c r="AE10" s="12"/>
      <c r="AF10" s="12"/>
      <c r="AG10" s="12"/>
      <c r="AH10" s="12"/>
      <c r="AI10" s="12"/>
    </row>
    <row r="11" spans="1:35" ht="12.75" x14ac:dyDescent="0.2">
      <c r="A11" s="49"/>
      <c r="B11" s="180">
        <v>2001</v>
      </c>
      <c r="C11" s="29">
        <v>367</v>
      </c>
      <c r="D11" s="17">
        <v>19</v>
      </c>
      <c r="E11" s="17">
        <v>389</v>
      </c>
      <c r="F11" s="17">
        <v>10</v>
      </c>
      <c r="G11" s="17">
        <v>29</v>
      </c>
      <c r="H11" s="62">
        <v>447</v>
      </c>
      <c r="I11" s="17">
        <v>211</v>
      </c>
      <c r="J11" s="18">
        <v>658</v>
      </c>
      <c r="K11" s="19">
        <v>481</v>
      </c>
      <c r="L11" s="30">
        <v>1139</v>
      </c>
      <c r="M11" s="8"/>
      <c r="N11" s="66">
        <v>11</v>
      </c>
      <c r="O11" s="123">
        <v>6</v>
      </c>
      <c r="P11" s="49"/>
      <c r="Q11" s="12"/>
      <c r="R11" s="12"/>
      <c r="S11" s="12"/>
      <c r="T11" s="12"/>
      <c r="U11" s="12"/>
      <c r="V11" s="12"/>
      <c r="W11" s="12"/>
      <c r="X11" s="12"/>
      <c r="Y11" s="12"/>
      <c r="Z11" s="12"/>
      <c r="AA11" s="12"/>
      <c r="AB11" s="12"/>
      <c r="AC11" s="12"/>
      <c r="AD11" s="12"/>
      <c r="AE11" s="12"/>
      <c r="AF11" s="12"/>
      <c r="AG11" s="12"/>
      <c r="AH11" s="12"/>
      <c r="AI11" s="12"/>
    </row>
    <row r="12" spans="1:35" ht="12.75" x14ac:dyDescent="0.2">
      <c r="A12" s="49"/>
      <c r="B12" s="180">
        <v>2002</v>
      </c>
      <c r="C12" s="29">
        <v>457</v>
      </c>
      <c r="D12" s="17">
        <v>30</v>
      </c>
      <c r="E12" s="17">
        <v>392</v>
      </c>
      <c r="F12" s="17">
        <v>12</v>
      </c>
      <c r="G12" s="17">
        <v>23</v>
      </c>
      <c r="H12" s="62">
        <v>457</v>
      </c>
      <c r="I12" s="17">
        <v>252</v>
      </c>
      <c r="J12" s="18">
        <v>709</v>
      </c>
      <c r="K12" s="19">
        <v>380</v>
      </c>
      <c r="L12" s="30">
        <v>1089</v>
      </c>
      <c r="M12" s="8"/>
      <c r="N12" s="66">
        <v>11</v>
      </c>
      <c r="O12" s="123">
        <v>6</v>
      </c>
      <c r="P12" s="49"/>
      <c r="Q12" s="12"/>
      <c r="R12" s="12"/>
      <c r="S12" s="12"/>
      <c r="T12" s="12"/>
      <c r="U12" s="12"/>
      <c r="V12" s="12"/>
      <c r="W12" s="12"/>
      <c r="X12" s="12"/>
      <c r="Y12" s="12"/>
      <c r="Z12" s="12"/>
      <c r="AA12" s="12"/>
      <c r="AB12" s="12"/>
      <c r="AC12" s="12"/>
      <c r="AD12" s="12"/>
      <c r="AE12" s="12"/>
      <c r="AF12" s="12"/>
      <c r="AG12" s="12"/>
      <c r="AH12" s="12"/>
      <c r="AI12" s="12"/>
    </row>
    <row r="13" spans="1:35" ht="12.75" x14ac:dyDescent="0.2">
      <c r="A13" s="49"/>
      <c r="B13" s="180">
        <v>2003</v>
      </c>
      <c r="C13" s="29">
        <v>1259</v>
      </c>
      <c r="D13" s="17">
        <v>53</v>
      </c>
      <c r="E13" s="17">
        <v>649</v>
      </c>
      <c r="F13" s="17">
        <v>45</v>
      </c>
      <c r="G13" s="17">
        <v>73</v>
      </c>
      <c r="H13" s="62">
        <v>820</v>
      </c>
      <c r="I13" s="17">
        <v>354</v>
      </c>
      <c r="J13" s="18">
        <v>1174</v>
      </c>
      <c r="K13" s="19">
        <v>94</v>
      </c>
      <c r="L13" s="30">
        <v>1268</v>
      </c>
      <c r="M13" s="8"/>
      <c r="N13" s="66">
        <v>11</v>
      </c>
      <c r="O13" s="123">
        <v>9</v>
      </c>
      <c r="P13" s="49"/>
      <c r="Q13" s="12"/>
      <c r="R13" s="12"/>
      <c r="S13" s="12"/>
      <c r="T13" s="12"/>
      <c r="U13" s="12"/>
      <c r="V13" s="12"/>
      <c r="W13" s="12"/>
      <c r="X13" s="12"/>
      <c r="Y13" s="12"/>
      <c r="Z13" s="12"/>
      <c r="AA13" s="12"/>
      <c r="AB13" s="12"/>
      <c r="AC13" s="12"/>
      <c r="AD13" s="12"/>
      <c r="AE13" s="12"/>
      <c r="AF13" s="12"/>
      <c r="AG13" s="12"/>
      <c r="AH13" s="12"/>
      <c r="AI13" s="12"/>
    </row>
    <row r="14" spans="1:35" ht="12.75" x14ac:dyDescent="0.2">
      <c r="A14" s="49"/>
      <c r="B14" s="180">
        <v>2004</v>
      </c>
      <c r="C14" s="29">
        <v>2635</v>
      </c>
      <c r="D14" s="17">
        <v>110</v>
      </c>
      <c r="E14" s="17">
        <v>446</v>
      </c>
      <c r="F14" s="17">
        <v>35</v>
      </c>
      <c r="G14" s="17">
        <v>97</v>
      </c>
      <c r="H14" s="62">
        <v>688</v>
      </c>
      <c r="I14" s="17">
        <v>357</v>
      </c>
      <c r="J14" s="18">
        <v>1045</v>
      </c>
      <c r="K14" s="19">
        <v>104</v>
      </c>
      <c r="L14" s="30">
        <v>1149</v>
      </c>
      <c r="M14" s="8"/>
      <c r="N14" s="66">
        <v>11</v>
      </c>
      <c r="O14" s="123">
        <v>11</v>
      </c>
      <c r="P14" s="49"/>
      <c r="Q14" s="12"/>
      <c r="R14" s="12"/>
      <c r="S14" s="12"/>
      <c r="T14" s="12"/>
      <c r="U14" s="12"/>
      <c r="V14" s="12"/>
      <c r="W14" s="12"/>
      <c r="X14" s="12"/>
      <c r="Y14" s="12"/>
      <c r="Z14" s="12"/>
      <c r="AA14" s="12"/>
      <c r="AB14" s="12"/>
      <c r="AC14" s="12"/>
      <c r="AD14" s="12"/>
      <c r="AE14" s="12"/>
      <c r="AF14" s="12"/>
      <c r="AG14" s="12"/>
      <c r="AH14" s="12"/>
      <c r="AI14" s="12"/>
    </row>
    <row r="15" spans="1:35" ht="12.75" x14ac:dyDescent="0.2">
      <c r="A15" s="49"/>
      <c r="B15" s="180">
        <v>2005</v>
      </c>
      <c r="C15" s="29">
        <v>4571</v>
      </c>
      <c r="D15" s="17">
        <v>147</v>
      </c>
      <c r="E15" s="17">
        <v>406</v>
      </c>
      <c r="F15" s="17">
        <v>51</v>
      </c>
      <c r="G15" s="17">
        <v>220</v>
      </c>
      <c r="H15" s="62">
        <v>824</v>
      </c>
      <c r="I15" s="17">
        <v>402</v>
      </c>
      <c r="J15" s="18">
        <v>1226</v>
      </c>
      <c r="K15" s="19">
        <v>57</v>
      </c>
      <c r="L15" s="30">
        <v>1283</v>
      </c>
      <c r="M15" s="8"/>
      <c r="N15" s="66">
        <v>11</v>
      </c>
      <c r="O15" s="123">
        <v>11</v>
      </c>
      <c r="P15" s="49"/>
      <c r="Q15" s="12"/>
      <c r="R15" s="12"/>
      <c r="S15" s="12"/>
      <c r="T15" s="12"/>
      <c r="U15" s="12"/>
      <c r="V15" s="12"/>
      <c r="W15" s="12"/>
      <c r="X15" s="12"/>
      <c r="Y15" s="12"/>
      <c r="Z15" s="12"/>
      <c r="AA15" s="12"/>
      <c r="AB15" s="12"/>
      <c r="AC15" s="12"/>
      <c r="AD15" s="12"/>
      <c r="AE15" s="12"/>
      <c r="AF15" s="12"/>
      <c r="AG15" s="12"/>
      <c r="AH15" s="12"/>
      <c r="AI15" s="12"/>
    </row>
    <row r="16" spans="1:35" ht="12.75" x14ac:dyDescent="0.2">
      <c r="A16" s="49"/>
      <c r="B16" s="180">
        <v>2006</v>
      </c>
      <c r="C16" s="29">
        <v>2259</v>
      </c>
      <c r="D16" s="17">
        <v>56</v>
      </c>
      <c r="E16" s="17">
        <v>449</v>
      </c>
      <c r="F16" s="17">
        <v>89</v>
      </c>
      <c r="G16" s="17">
        <v>300</v>
      </c>
      <c r="H16" s="62">
        <v>894</v>
      </c>
      <c r="I16" s="17">
        <v>476</v>
      </c>
      <c r="J16" s="18">
        <v>1370</v>
      </c>
      <c r="K16" s="19">
        <v>52</v>
      </c>
      <c r="L16" s="30">
        <v>1422</v>
      </c>
      <c r="M16" s="8"/>
      <c r="N16" s="66">
        <v>12</v>
      </c>
      <c r="O16" s="123">
        <v>11</v>
      </c>
      <c r="P16" s="49"/>
      <c r="Q16" s="12"/>
      <c r="R16" s="12"/>
      <c r="S16" s="12"/>
      <c r="T16" s="12"/>
      <c r="U16" s="12"/>
      <c r="V16" s="12"/>
      <c r="W16" s="12"/>
      <c r="X16" s="12"/>
      <c r="Y16" s="12"/>
      <c r="Z16" s="12"/>
      <c r="AA16" s="12"/>
      <c r="AB16" s="12"/>
      <c r="AC16" s="12"/>
      <c r="AD16" s="12"/>
      <c r="AE16" s="12"/>
      <c r="AF16" s="12"/>
      <c r="AG16" s="12"/>
      <c r="AH16" s="12"/>
      <c r="AI16" s="12"/>
    </row>
    <row r="17" spans="1:35" ht="12.75" x14ac:dyDescent="0.2">
      <c r="A17" s="49"/>
      <c r="B17" s="180">
        <v>2007</v>
      </c>
      <c r="C17" s="29">
        <v>777</v>
      </c>
      <c r="D17" s="17">
        <v>29</v>
      </c>
      <c r="E17" s="17">
        <v>423</v>
      </c>
      <c r="F17" s="17">
        <v>90</v>
      </c>
      <c r="G17" s="17">
        <v>191</v>
      </c>
      <c r="H17" s="62">
        <v>733</v>
      </c>
      <c r="I17" s="17">
        <v>502</v>
      </c>
      <c r="J17" s="18">
        <v>1235</v>
      </c>
      <c r="K17" s="19">
        <v>40</v>
      </c>
      <c r="L17" s="30">
        <v>1275</v>
      </c>
      <c r="M17" s="8"/>
      <c r="N17" s="66">
        <v>12</v>
      </c>
      <c r="O17" s="123">
        <v>12</v>
      </c>
      <c r="P17" s="49"/>
      <c r="Q17" s="12"/>
      <c r="R17" s="12"/>
      <c r="S17" s="12"/>
      <c r="T17" s="12"/>
      <c r="U17" s="12"/>
      <c r="V17" s="12"/>
      <c r="W17" s="12"/>
      <c r="X17" s="12"/>
      <c r="Y17" s="12"/>
      <c r="Z17" s="12"/>
      <c r="AA17" s="12"/>
      <c r="AB17" s="12"/>
      <c r="AC17" s="12"/>
      <c r="AD17" s="12"/>
      <c r="AE17" s="12"/>
      <c r="AF17" s="12"/>
      <c r="AG17" s="12"/>
      <c r="AH17" s="12"/>
      <c r="AI17" s="12"/>
    </row>
    <row r="18" spans="1:35" ht="12.75" x14ac:dyDescent="0.2">
      <c r="A18" s="49"/>
      <c r="B18" s="180">
        <v>2008</v>
      </c>
      <c r="C18" s="29">
        <v>58</v>
      </c>
      <c r="D18" s="17">
        <v>18</v>
      </c>
      <c r="E18" s="17">
        <v>387</v>
      </c>
      <c r="F18" s="17">
        <v>116</v>
      </c>
      <c r="G18" s="17">
        <v>216</v>
      </c>
      <c r="H18" s="62">
        <v>737</v>
      </c>
      <c r="I18" s="17">
        <v>558</v>
      </c>
      <c r="J18" s="18">
        <v>1295</v>
      </c>
      <c r="K18" s="19">
        <v>70</v>
      </c>
      <c r="L18" s="30">
        <v>1365</v>
      </c>
      <c r="M18" s="8"/>
      <c r="N18" s="66">
        <v>12</v>
      </c>
      <c r="O18" s="123">
        <v>12</v>
      </c>
      <c r="P18" s="49"/>
      <c r="Q18" s="12"/>
      <c r="R18" s="12"/>
      <c r="S18" s="12"/>
      <c r="T18" s="12"/>
      <c r="U18" s="12"/>
      <c r="V18" s="12"/>
      <c r="W18" s="12"/>
      <c r="X18" s="12"/>
      <c r="Y18" s="12"/>
      <c r="Z18" s="12"/>
      <c r="AA18" s="12"/>
      <c r="AB18" s="12"/>
      <c r="AC18" s="12"/>
      <c r="AD18" s="12"/>
      <c r="AE18" s="12"/>
      <c r="AF18" s="12"/>
      <c r="AG18" s="12"/>
      <c r="AH18" s="12"/>
      <c r="AI18" s="12"/>
    </row>
    <row r="19" spans="1:35" ht="12.75" x14ac:dyDescent="0.2">
      <c r="A19" s="49"/>
      <c r="B19" s="180">
        <v>2009</v>
      </c>
      <c r="C19" s="29">
        <v>70</v>
      </c>
      <c r="D19" s="17">
        <v>41</v>
      </c>
      <c r="E19" s="17">
        <v>395</v>
      </c>
      <c r="F19" s="17">
        <v>118</v>
      </c>
      <c r="G19" s="17">
        <v>217</v>
      </c>
      <c r="H19" s="62">
        <v>771</v>
      </c>
      <c r="I19" s="17">
        <v>556</v>
      </c>
      <c r="J19" s="18">
        <v>1327</v>
      </c>
      <c r="K19" s="19">
        <v>65</v>
      </c>
      <c r="L19" s="30">
        <v>1392</v>
      </c>
      <c r="M19" s="8"/>
      <c r="N19" s="66">
        <v>12</v>
      </c>
      <c r="O19" s="123">
        <v>12</v>
      </c>
      <c r="P19" s="49"/>
      <c r="Q19" s="12"/>
      <c r="R19" s="12"/>
      <c r="S19" s="12"/>
      <c r="T19" s="12"/>
      <c r="U19" s="12"/>
      <c r="V19" s="12"/>
      <c r="W19" s="12"/>
      <c r="X19" s="12"/>
      <c r="Y19" s="12"/>
      <c r="Z19" s="12"/>
      <c r="AA19" s="12"/>
      <c r="AB19" s="12"/>
      <c r="AC19" s="12"/>
      <c r="AD19" s="12"/>
      <c r="AE19" s="12"/>
      <c r="AF19" s="12"/>
      <c r="AG19" s="12"/>
      <c r="AH19" s="12"/>
      <c r="AI19" s="12"/>
    </row>
    <row r="20" spans="1:35" ht="12.75" x14ac:dyDescent="0.2">
      <c r="A20" s="49"/>
      <c r="B20" s="180">
        <v>2010</v>
      </c>
      <c r="C20" s="29">
        <v>63</v>
      </c>
      <c r="D20" s="17">
        <v>36</v>
      </c>
      <c r="E20" s="17">
        <v>463</v>
      </c>
      <c r="F20" s="17">
        <v>130</v>
      </c>
      <c r="G20" s="17">
        <v>226</v>
      </c>
      <c r="H20" s="62">
        <v>855</v>
      </c>
      <c r="I20" s="17">
        <v>611</v>
      </c>
      <c r="J20" s="18">
        <v>1466</v>
      </c>
      <c r="K20" s="19">
        <v>68</v>
      </c>
      <c r="L20" s="30">
        <v>1534</v>
      </c>
      <c r="M20" s="8"/>
      <c r="N20" s="66">
        <v>12</v>
      </c>
      <c r="O20" s="123">
        <v>12</v>
      </c>
      <c r="P20" s="49"/>
      <c r="Q20" s="12"/>
      <c r="R20" s="12"/>
      <c r="S20" s="12"/>
      <c r="T20" s="12"/>
      <c r="U20" s="12"/>
      <c r="V20" s="12"/>
      <c r="W20" s="12"/>
      <c r="X20" s="12"/>
      <c r="Y20" s="12"/>
      <c r="Z20" s="12"/>
      <c r="AA20" s="12"/>
      <c r="AB20" s="12"/>
      <c r="AC20" s="12"/>
      <c r="AD20" s="12"/>
      <c r="AE20" s="12"/>
      <c r="AF20" s="12"/>
      <c r="AG20" s="12"/>
      <c r="AH20" s="12"/>
      <c r="AI20" s="12"/>
    </row>
    <row r="21" spans="1:35" ht="12.75" x14ac:dyDescent="0.2">
      <c r="A21" s="49"/>
      <c r="B21" s="180">
        <v>2011</v>
      </c>
      <c r="C21" s="29">
        <v>87</v>
      </c>
      <c r="D21" s="17">
        <v>41</v>
      </c>
      <c r="E21" s="17">
        <v>437</v>
      </c>
      <c r="F21" s="17">
        <v>157</v>
      </c>
      <c r="G21" s="17">
        <v>211</v>
      </c>
      <c r="H21" s="62">
        <v>846</v>
      </c>
      <c r="I21" s="17">
        <v>613</v>
      </c>
      <c r="J21" s="18">
        <v>1459</v>
      </c>
      <c r="K21" s="19">
        <v>50</v>
      </c>
      <c r="L21" s="30">
        <v>1509</v>
      </c>
      <c r="M21" s="8"/>
      <c r="N21" s="66">
        <v>12</v>
      </c>
      <c r="O21" s="123">
        <v>12</v>
      </c>
      <c r="P21" s="49"/>
      <c r="Q21" s="12"/>
      <c r="R21" s="12"/>
      <c r="S21" s="12"/>
      <c r="T21" s="12"/>
      <c r="U21" s="12"/>
      <c r="V21" s="12"/>
      <c r="W21" s="12"/>
      <c r="X21" s="12"/>
      <c r="Y21" s="12"/>
      <c r="Z21" s="12"/>
      <c r="AA21" s="12"/>
      <c r="AB21" s="12"/>
      <c r="AC21" s="12"/>
      <c r="AD21" s="12"/>
      <c r="AE21" s="12"/>
      <c r="AF21" s="12"/>
      <c r="AG21" s="12"/>
      <c r="AH21" s="12"/>
      <c r="AI21" s="12"/>
    </row>
    <row r="22" spans="1:35" ht="12.75" x14ac:dyDescent="0.2">
      <c r="A22" s="49"/>
      <c r="B22" s="180">
        <v>2012</v>
      </c>
      <c r="C22" s="29">
        <v>160</v>
      </c>
      <c r="D22" s="17">
        <v>99</v>
      </c>
      <c r="E22" s="17">
        <v>359</v>
      </c>
      <c r="F22" s="17">
        <v>188</v>
      </c>
      <c r="G22" s="17">
        <v>223</v>
      </c>
      <c r="H22" s="62">
        <v>869</v>
      </c>
      <c r="I22" s="17">
        <v>615</v>
      </c>
      <c r="J22" s="18">
        <v>1484</v>
      </c>
      <c r="K22" s="19">
        <v>52</v>
      </c>
      <c r="L22" s="30">
        <v>1536</v>
      </c>
      <c r="M22" s="8"/>
      <c r="N22" s="66">
        <v>12</v>
      </c>
      <c r="O22" s="123">
        <v>12</v>
      </c>
      <c r="P22" s="49"/>
      <c r="Q22" s="12"/>
      <c r="R22" s="12"/>
      <c r="S22" s="12"/>
      <c r="T22" s="12"/>
      <c r="U22" s="12"/>
      <c r="V22" s="12"/>
      <c r="W22" s="12"/>
      <c r="X22" s="12"/>
      <c r="Y22" s="12"/>
      <c r="Z22" s="12"/>
      <c r="AA22" s="12"/>
      <c r="AB22" s="12"/>
      <c r="AC22" s="12"/>
      <c r="AD22" s="12"/>
      <c r="AE22" s="12"/>
      <c r="AF22" s="12"/>
      <c r="AG22" s="12"/>
      <c r="AH22" s="12"/>
      <c r="AI22" s="12"/>
    </row>
    <row r="23" spans="1:35" ht="12.75" x14ac:dyDescent="0.2">
      <c r="A23" s="49"/>
      <c r="B23" s="180">
        <v>2013</v>
      </c>
      <c r="C23" s="29">
        <v>97</v>
      </c>
      <c r="D23" s="17">
        <v>86</v>
      </c>
      <c r="E23" s="17">
        <v>416</v>
      </c>
      <c r="F23" s="17">
        <v>125</v>
      </c>
      <c r="G23" s="17">
        <v>175</v>
      </c>
      <c r="H23" s="62">
        <v>802</v>
      </c>
      <c r="I23" s="17">
        <v>582</v>
      </c>
      <c r="J23" s="18">
        <v>1384</v>
      </c>
      <c r="K23" s="19">
        <v>46</v>
      </c>
      <c r="L23" s="30">
        <v>1430</v>
      </c>
      <c r="M23" s="8"/>
      <c r="N23" s="66">
        <v>12</v>
      </c>
      <c r="O23" s="123">
        <v>12</v>
      </c>
      <c r="P23" s="49"/>
      <c r="Q23" s="12"/>
      <c r="R23" s="12"/>
      <c r="S23" s="12"/>
      <c r="T23" s="12"/>
      <c r="U23" s="12"/>
      <c r="V23" s="12"/>
      <c r="W23" s="12"/>
      <c r="X23" s="12"/>
      <c r="Y23" s="12"/>
      <c r="Z23" s="12"/>
      <c r="AA23" s="12"/>
      <c r="AB23" s="12"/>
      <c r="AC23" s="12"/>
      <c r="AD23" s="12"/>
      <c r="AE23" s="12"/>
      <c r="AF23" s="12"/>
      <c r="AG23" s="12"/>
      <c r="AH23" s="12"/>
      <c r="AI23" s="12"/>
    </row>
    <row r="24" spans="1:35" ht="12.75" x14ac:dyDescent="0.2">
      <c r="A24" s="49"/>
      <c r="B24" s="180">
        <v>2014</v>
      </c>
      <c r="C24" s="29">
        <v>75</v>
      </c>
      <c r="D24" s="17">
        <v>76</v>
      </c>
      <c r="E24" s="17">
        <v>289</v>
      </c>
      <c r="F24" s="17">
        <v>76</v>
      </c>
      <c r="G24" s="17">
        <v>139</v>
      </c>
      <c r="H24" s="62">
        <v>580</v>
      </c>
      <c r="I24" s="17">
        <v>444</v>
      </c>
      <c r="J24" s="18">
        <v>1024</v>
      </c>
      <c r="K24" s="19">
        <v>30</v>
      </c>
      <c r="L24" s="30">
        <v>1054</v>
      </c>
      <c r="M24" s="8"/>
      <c r="N24" s="66">
        <v>12</v>
      </c>
      <c r="O24" s="123">
        <v>12</v>
      </c>
      <c r="P24" s="49"/>
      <c r="Q24" s="12"/>
      <c r="R24" s="12"/>
      <c r="S24" s="12"/>
      <c r="T24" s="12"/>
      <c r="U24" s="12"/>
      <c r="V24" s="12"/>
      <c r="W24" s="12"/>
      <c r="X24" s="12"/>
      <c r="Y24" s="12"/>
      <c r="Z24" s="12"/>
      <c r="AA24" s="12"/>
      <c r="AB24" s="12"/>
      <c r="AC24" s="12"/>
      <c r="AD24" s="12"/>
      <c r="AE24" s="12"/>
      <c r="AF24" s="12"/>
      <c r="AG24" s="12"/>
      <c r="AH24" s="12"/>
      <c r="AI24" s="12"/>
    </row>
    <row r="25" spans="1:35" ht="12.75" x14ac:dyDescent="0.2">
      <c r="A25" s="49"/>
      <c r="B25" s="181">
        <v>2015</v>
      </c>
      <c r="C25" s="29">
        <v>39</v>
      </c>
      <c r="D25" s="17">
        <v>53</v>
      </c>
      <c r="E25" s="17">
        <v>124</v>
      </c>
      <c r="F25" s="17">
        <v>22</v>
      </c>
      <c r="G25" s="17">
        <v>51</v>
      </c>
      <c r="H25" s="62">
        <v>250</v>
      </c>
      <c r="I25" s="17">
        <v>168</v>
      </c>
      <c r="J25" s="18">
        <v>418</v>
      </c>
      <c r="K25" s="19">
        <v>13</v>
      </c>
      <c r="L25" s="30">
        <v>431</v>
      </c>
      <c r="M25" s="8"/>
      <c r="N25" s="67">
        <v>12</v>
      </c>
      <c r="O25" s="124">
        <v>12</v>
      </c>
      <c r="P25" s="49"/>
      <c r="Q25" s="12"/>
      <c r="R25" s="12"/>
      <c r="S25" s="12"/>
      <c r="T25" s="12"/>
      <c r="U25" s="12"/>
      <c r="V25" s="12"/>
      <c r="W25" s="12"/>
      <c r="X25" s="12"/>
      <c r="Y25" s="12"/>
      <c r="Z25" s="12"/>
      <c r="AA25" s="12"/>
      <c r="AB25" s="12"/>
      <c r="AC25" s="12"/>
      <c r="AD25" s="12"/>
      <c r="AE25" s="12"/>
      <c r="AF25" s="12"/>
      <c r="AG25" s="12"/>
      <c r="AH25" s="12"/>
      <c r="AI25" s="12"/>
    </row>
    <row r="26" spans="1:35" ht="12.75" x14ac:dyDescent="0.2">
      <c r="A26" s="49"/>
      <c r="B26" s="182" t="s">
        <v>6</v>
      </c>
      <c r="C26" s="31">
        <f t="shared" ref="C26:L26" si="0">SUM(C6:C25)</f>
        <v>13575</v>
      </c>
      <c r="D26" s="64">
        <f t="shared" si="0"/>
        <v>928</v>
      </c>
      <c r="E26" s="32">
        <f t="shared" si="0"/>
        <v>7236</v>
      </c>
      <c r="F26" s="32">
        <f t="shared" si="0"/>
        <v>1318</v>
      </c>
      <c r="G26" s="32">
        <f t="shared" si="0"/>
        <v>2421</v>
      </c>
      <c r="H26" s="31">
        <f t="shared" si="0"/>
        <v>11903</v>
      </c>
      <c r="I26" s="32">
        <f t="shared" si="0"/>
        <v>7391</v>
      </c>
      <c r="J26" s="64">
        <f t="shared" si="0"/>
        <v>19294</v>
      </c>
      <c r="K26" s="65">
        <f t="shared" si="0"/>
        <v>3329</v>
      </c>
      <c r="L26" s="65">
        <f t="shared" si="0"/>
        <v>22623</v>
      </c>
      <c r="M26" s="8"/>
      <c r="N26" s="8"/>
      <c r="O26" s="183"/>
      <c r="P26" s="49"/>
      <c r="Q26" s="12"/>
      <c r="R26" s="12"/>
      <c r="S26" s="12"/>
      <c r="T26" s="12"/>
      <c r="U26" s="12"/>
      <c r="V26" s="12"/>
      <c r="W26" s="12"/>
      <c r="X26" s="12"/>
      <c r="Y26" s="12"/>
      <c r="Z26" s="12"/>
      <c r="AA26" s="12"/>
      <c r="AB26" s="12"/>
      <c r="AC26" s="12"/>
      <c r="AD26" s="12"/>
      <c r="AE26" s="12"/>
      <c r="AF26" s="12"/>
      <c r="AG26" s="12"/>
      <c r="AH26" s="12"/>
      <c r="AI26" s="12"/>
    </row>
    <row r="27" spans="1:35" ht="12.75" x14ac:dyDescent="0.2">
      <c r="A27" s="49"/>
      <c r="B27" s="12"/>
      <c r="C27" s="33"/>
      <c r="D27" s="33"/>
      <c r="E27" s="33"/>
      <c r="F27" s="33"/>
      <c r="G27" s="33"/>
      <c r="H27" s="33"/>
      <c r="I27" s="33"/>
      <c r="J27" s="33"/>
      <c r="K27" s="33"/>
      <c r="L27" s="33"/>
      <c r="M27" s="33"/>
      <c r="N27" s="33"/>
      <c r="O27" s="183"/>
      <c r="P27" s="49"/>
      <c r="Q27" s="12"/>
      <c r="R27" s="12"/>
      <c r="S27" s="12"/>
      <c r="T27" s="12"/>
      <c r="U27" s="12"/>
      <c r="V27" s="12"/>
      <c r="W27" s="12"/>
      <c r="X27" s="12"/>
      <c r="Y27" s="12"/>
      <c r="Z27" s="12"/>
      <c r="AA27" s="12"/>
      <c r="AB27" s="12"/>
      <c r="AC27" s="12"/>
      <c r="AD27" s="12"/>
      <c r="AE27" s="12"/>
      <c r="AF27" s="12"/>
      <c r="AG27" s="12"/>
      <c r="AH27" s="12"/>
      <c r="AI27" s="12"/>
    </row>
    <row r="28" spans="1:35" ht="12.75" x14ac:dyDescent="0.2">
      <c r="A28" s="49"/>
      <c r="B28" s="12"/>
      <c r="C28" s="184"/>
      <c r="D28" s="184"/>
      <c r="E28" s="184"/>
      <c r="F28" s="184"/>
      <c r="G28" s="184"/>
      <c r="H28" s="184"/>
      <c r="I28" s="184"/>
      <c r="J28" s="184"/>
      <c r="K28" s="184"/>
      <c r="L28" s="184"/>
      <c r="M28" s="184"/>
      <c r="N28" s="184"/>
      <c r="O28" s="183"/>
      <c r="P28" s="183"/>
      <c r="Q28" s="12"/>
      <c r="R28" s="12"/>
      <c r="S28" s="12"/>
      <c r="T28" s="12"/>
      <c r="U28" s="12"/>
      <c r="V28" s="12"/>
      <c r="W28" s="12"/>
      <c r="X28" s="12"/>
      <c r="Y28" s="12"/>
      <c r="Z28" s="12"/>
      <c r="AA28" s="12"/>
      <c r="AB28" s="12"/>
      <c r="AC28" s="12"/>
      <c r="AD28" s="12"/>
      <c r="AE28" s="12"/>
      <c r="AF28" s="12"/>
      <c r="AG28" s="12"/>
      <c r="AH28" s="12"/>
      <c r="AI28" s="12"/>
    </row>
    <row r="29" spans="1:35" ht="12.75" x14ac:dyDescent="0.2">
      <c r="A29" s="12"/>
      <c r="B29" s="12"/>
      <c r="C29" s="12"/>
      <c r="D29" s="12"/>
      <c r="E29" s="12"/>
      <c r="F29" s="12"/>
      <c r="G29" s="12"/>
      <c r="H29" s="12"/>
      <c r="I29" s="12"/>
      <c r="J29" s="49"/>
      <c r="K29" s="12"/>
      <c r="L29" s="49"/>
      <c r="M29" s="12"/>
      <c r="N29" s="12"/>
      <c r="O29" s="183"/>
      <c r="P29" s="183"/>
      <c r="Q29" s="12"/>
      <c r="R29" s="12"/>
      <c r="S29" s="12"/>
      <c r="T29" s="12"/>
      <c r="U29" s="12"/>
      <c r="V29" s="12"/>
      <c r="W29" s="12"/>
      <c r="X29" s="12"/>
      <c r="Y29" s="12"/>
      <c r="Z29" s="12"/>
      <c r="AA29" s="12"/>
      <c r="AB29" s="12"/>
      <c r="AC29" s="12"/>
      <c r="AD29" s="12"/>
      <c r="AE29" s="12"/>
      <c r="AF29" s="12"/>
      <c r="AG29" s="12"/>
      <c r="AH29" s="12"/>
      <c r="AI29" s="12"/>
    </row>
    <row r="30" spans="1:35" ht="12.75" x14ac:dyDescent="0.2">
      <c r="A30" s="12"/>
      <c r="B30" s="5" t="s">
        <v>12</v>
      </c>
      <c r="C30" s="12"/>
      <c r="D30" s="12"/>
      <c r="E30" s="12"/>
      <c r="F30" s="12"/>
      <c r="G30" s="12"/>
      <c r="H30" s="12"/>
      <c r="I30" s="12"/>
      <c r="J30" s="49"/>
      <c r="K30" s="12"/>
      <c r="L30" s="49"/>
      <c r="M30" s="49"/>
      <c r="N30" s="49"/>
      <c r="O30" s="183"/>
      <c r="P30" s="183"/>
      <c r="Q30" s="12"/>
      <c r="R30" s="12"/>
      <c r="S30" s="12"/>
      <c r="T30" s="12"/>
      <c r="U30" s="12"/>
      <c r="V30" s="12"/>
      <c r="W30" s="12"/>
      <c r="X30" s="12"/>
      <c r="Y30" s="12"/>
      <c r="Z30" s="12"/>
      <c r="AA30" s="12"/>
      <c r="AB30" s="12"/>
      <c r="AC30" s="12"/>
      <c r="AD30" s="12"/>
      <c r="AE30" s="12"/>
      <c r="AF30" s="12"/>
      <c r="AG30" s="12"/>
      <c r="AH30" s="12"/>
      <c r="AI30" s="12"/>
    </row>
    <row r="31" spans="1:35" ht="12.75" x14ac:dyDescent="0.2">
      <c r="A31" s="12"/>
      <c r="B31" s="4" t="s">
        <v>19</v>
      </c>
      <c r="C31" s="12"/>
      <c r="D31" s="12"/>
      <c r="E31" s="12"/>
      <c r="F31" s="12"/>
      <c r="G31" s="12"/>
      <c r="H31" s="12"/>
      <c r="I31" s="12"/>
      <c r="J31" s="49"/>
      <c r="K31" s="12"/>
      <c r="L31" s="49"/>
      <c r="M31" s="49"/>
      <c r="N31" s="49"/>
      <c r="O31" s="183"/>
      <c r="P31" s="183"/>
      <c r="Q31" s="12"/>
      <c r="R31" s="12"/>
      <c r="S31" s="12"/>
      <c r="T31" s="12"/>
      <c r="U31" s="12"/>
      <c r="V31" s="12"/>
      <c r="W31" s="12"/>
      <c r="X31" s="12"/>
      <c r="Y31" s="12"/>
      <c r="Z31" s="12"/>
      <c r="AA31" s="12"/>
      <c r="AB31" s="12"/>
      <c r="AC31" s="12"/>
      <c r="AD31" s="12"/>
      <c r="AE31" s="12"/>
      <c r="AF31" s="12"/>
      <c r="AG31" s="12"/>
      <c r="AH31" s="12"/>
      <c r="AI31" s="12"/>
    </row>
    <row r="32" spans="1:35" ht="12.75" x14ac:dyDescent="0.2">
      <c r="A32" s="12"/>
      <c r="B32" s="4" t="s">
        <v>28</v>
      </c>
      <c r="C32" s="12"/>
      <c r="D32" s="12"/>
      <c r="E32" s="12"/>
      <c r="F32" s="12"/>
      <c r="G32" s="12"/>
      <c r="H32" s="12"/>
      <c r="I32" s="12"/>
      <c r="J32" s="49"/>
      <c r="K32" s="12"/>
      <c r="L32" s="49"/>
      <c r="M32" s="49"/>
      <c r="N32" s="49"/>
      <c r="O32" s="183"/>
      <c r="P32" s="183"/>
      <c r="Q32" s="12"/>
      <c r="R32" s="12"/>
      <c r="S32" s="12"/>
      <c r="T32" s="12"/>
      <c r="U32" s="12"/>
      <c r="V32" s="12"/>
      <c r="W32" s="12"/>
      <c r="X32" s="12"/>
      <c r="Y32" s="12"/>
      <c r="Z32" s="12"/>
      <c r="AA32" s="12"/>
      <c r="AB32" s="12"/>
      <c r="AC32" s="12"/>
      <c r="AD32" s="12"/>
      <c r="AE32" s="12"/>
      <c r="AF32" s="12"/>
      <c r="AG32" s="12"/>
      <c r="AH32" s="12"/>
      <c r="AI32" s="12"/>
    </row>
    <row r="33" spans="1:35" ht="12.75" x14ac:dyDescent="0.2">
      <c r="A33" s="12"/>
      <c r="B33" s="4" t="s">
        <v>21</v>
      </c>
      <c r="C33" s="12"/>
      <c r="D33" s="12"/>
      <c r="E33" s="12"/>
      <c r="F33" s="12"/>
      <c r="G33" s="12"/>
      <c r="H33" s="12"/>
      <c r="I33" s="12"/>
      <c r="J33" s="49"/>
      <c r="K33" s="12"/>
      <c r="L33" s="49"/>
      <c r="M33" s="49"/>
      <c r="N33" s="49"/>
      <c r="O33" s="183"/>
      <c r="P33" s="183"/>
      <c r="Q33" s="12"/>
      <c r="R33" s="12"/>
      <c r="S33" s="12"/>
      <c r="T33" s="12"/>
      <c r="U33" s="12"/>
      <c r="V33" s="12"/>
      <c r="W33" s="12"/>
      <c r="X33" s="12"/>
      <c r="Y33" s="12"/>
      <c r="Z33" s="12"/>
      <c r="AA33" s="12"/>
      <c r="AB33" s="12"/>
      <c r="AC33" s="12"/>
      <c r="AD33" s="12"/>
      <c r="AE33" s="12"/>
      <c r="AF33" s="12"/>
      <c r="AG33" s="12"/>
      <c r="AH33" s="12"/>
      <c r="AI33" s="12"/>
    </row>
    <row r="34" spans="1:35" x14ac:dyDescent="0.25"/>
    <row r="35" spans="1:35" hidden="1" x14ac:dyDescent="0.25"/>
    <row r="36" spans="1:35" hidden="1" x14ac:dyDescent="0.25"/>
    <row r="37" spans="1:35" hidden="1" x14ac:dyDescent="0.25"/>
    <row r="38" spans="1:35" hidden="1" x14ac:dyDescent="0.25"/>
    <row r="39" spans="1:35" hidden="1" x14ac:dyDescent="0.25"/>
    <row r="40" spans="1:35" hidden="1" x14ac:dyDescent="0.25"/>
    <row r="41" spans="1:35" hidden="1" x14ac:dyDescent="0.25"/>
    <row r="42" spans="1:35" hidden="1" x14ac:dyDescent="0.25"/>
    <row r="43" spans="1:35" hidden="1" x14ac:dyDescent="0.25"/>
    <row r="44" spans="1:35" hidden="1" x14ac:dyDescent="0.25"/>
    <row r="45" spans="1:35" hidden="1" x14ac:dyDescent="0.25"/>
    <row r="46" spans="1:35" hidden="1" x14ac:dyDescent="0.25"/>
    <row r="47" spans="1:35" hidden="1" x14ac:dyDescent="0.25"/>
    <row r="48" spans="1:3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5" right="0.75" top="1" bottom="1" header="0.5" footer="0.5"/>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AI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83" customWidth="1"/>
    <col min="14" max="14" width="16.7109375" style="12" customWidth="1"/>
    <col min="15" max="15" width="17.85546875" style="12" customWidth="1"/>
    <col min="16" max="16" width="3.85546875" style="12" customWidth="1"/>
    <col min="17" max="16384" width="0" style="12" hidden="1"/>
  </cols>
  <sheetData>
    <row r="1" spans="1:35" customFormat="1" ht="15.75" x14ac:dyDescent="0.25">
      <c r="A1" s="106" t="s">
        <v>81</v>
      </c>
      <c r="B1" s="15"/>
      <c r="J1" s="6"/>
      <c r="L1" s="6"/>
      <c r="M1" s="6"/>
      <c r="N1" s="6"/>
      <c r="O1" s="70"/>
      <c r="P1" s="70"/>
    </row>
    <row r="2" spans="1:35" customFormat="1" x14ac:dyDescent="0.2">
      <c r="A2" s="68"/>
      <c r="J2" s="6"/>
      <c r="L2" s="6"/>
      <c r="M2" s="6"/>
      <c r="N2" s="6"/>
    </row>
    <row r="3" spans="1:35" customFormat="1" x14ac:dyDescent="0.2">
      <c r="A3" s="68"/>
      <c r="J3" s="6"/>
      <c r="L3" s="6"/>
      <c r="M3" s="6"/>
      <c r="N3" s="6"/>
      <c r="P3" s="6"/>
    </row>
    <row r="4" spans="1:35" customFormat="1" x14ac:dyDescent="0.2">
      <c r="A4" s="12"/>
      <c r="B4" s="253" t="s">
        <v>27</v>
      </c>
      <c r="C4" s="254"/>
      <c r="D4" s="254"/>
      <c r="E4" s="254"/>
      <c r="F4" s="254"/>
      <c r="G4" s="254"/>
      <c r="H4" s="254"/>
      <c r="I4" s="254"/>
      <c r="J4" s="254"/>
      <c r="K4" s="254"/>
      <c r="L4" s="255"/>
      <c r="M4" s="119"/>
      <c r="N4" s="119"/>
      <c r="O4" s="183"/>
      <c r="P4" s="49"/>
      <c r="Q4" s="12"/>
      <c r="R4" s="12"/>
      <c r="S4" s="12"/>
      <c r="T4" s="12"/>
      <c r="U4" s="12"/>
      <c r="V4" s="12"/>
      <c r="W4" s="12"/>
      <c r="X4" s="12"/>
      <c r="Y4" s="12"/>
      <c r="Z4" s="12"/>
      <c r="AA4" s="12"/>
      <c r="AB4" s="12"/>
      <c r="AC4" s="12"/>
      <c r="AD4" s="12"/>
      <c r="AE4" s="12"/>
      <c r="AF4" s="12"/>
      <c r="AG4" s="12"/>
      <c r="AH4" s="12"/>
      <c r="AI4" s="12"/>
    </row>
    <row r="5" spans="1:35" customFormat="1" ht="43.35" customHeight="1" x14ac:dyDescent="0.2">
      <c r="A5" s="49"/>
      <c r="B5" s="11" t="s">
        <v>17</v>
      </c>
      <c r="C5" s="11" t="s">
        <v>1</v>
      </c>
      <c r="D5" s="117" t="s">
        <v>31</v>
      </c>
      <c r="E5" s="117" t="s">
        <v>2</v>
      </c>
      <c r="F5" s="117" t="s">
        <v>3</v>
      </c>
      <c r="G5" s="117" t="s">
        <v>7</v>
      </c>
      <c r="H5" s="121" t="s">
        <v>5</v>
      </c>
      <c r="I5" s="210" t="s">
        <v>4</v>
      </c>
      <c r="J5" s="211" t="s">
        <v>8</v>
      </c>
      <c r="K5" s="118" t="s">
        <v>9</v>
      </c>
      <c r="L5" s="7" t="s">
        <v>6</v>
      </c>
      <c r="M5" s="120"/>
      <c r="N5" s="121" t="s">
        <v>167</v>
      </c>
      <c r="O5" s="77" t="s">
        <v>80</v>
      </c>
      <c r="P5" s="49"/>
      <c r="Q5" s="12"/>
      <c r="R5" s="12"/>
      <c r="S5" s="12"/>
      <c r="T5" s="12"/>
      <c r="U5" s="12"/>
      <c r="V5" s="12"/>
      <c r="W5" s="12"/>
      <c r="X5" s="12"/>
      <c r="Y5" s="12"/>
      <c r="Z5" s="12"/>
      <c r="AA5" s="12"/>
      <c r="AB5" s="12"/>
      <c r="AC5" s="12"/>
      <c r="AD5" s="12"/>
      <c r="AE5" s="12"/>
      <c r="AF5" s="12"/>
      <c r="AG5" s="12"/>
      <c r="AH5" s="12"/>
      <c r="AI5" s="12"/>
    </row>
    <row r="6" spans="1:35" x14ac:dyDescent="0.2">
      <c r="A6" s="49"/>
      <c r="B6" s="180">
        <v>1996</v>
      </c>
      <c r="C6" s="29">
        <v>7</v>
      </c>
      <c r="D6" s="17">
        <v>0</v>
      </c>
      <c r="E6" s="17">
        <v>183</v>
      </c>
      <c r="F6" s="17">
        <v>3</v>
      </c>
      <c r="G6" s="17">
        <v>0</v>
      </c>
      <c r="H6" s="62">
        <v>186</v>
      </c>
      <c r="I6" s="17">
        <v>64</v>
      </c>
      <c r="J6" s="63">
        <v>250</v>
      </c>
      <c r="K6" s="19">
        <v>284</v>
      </c>
      <c r="L6" s="30">
        <v>534</v>
      </c>
      <c r="M6" s="8"/>
      <c r="N6" s="66">
        <v>9</v>
      </c>
      <c r="O6" s="122">
        <v>4</v>
      </c>
      <c r="P6" s="49"/>
    </row>
    <row r="7" spans="1:35" x14ac:dyDescent="0.2">
      <c r="A7" s="49"/>
      <c r="B7" s="180">
        <v>1997</v>
      </c>
      <c r="C7" s="29">
        <v>49</v>
      </c>
      <c r="D7" s="17">
        <v>0</v>
      </c>
      <c r="E7" s="17">
        <v>218</v>
      </c>
      <c r="F7" s="17">
        <v>10</v>
      </c>
      <c r="G7" s="17">
        <v>0</v>
      </c>
      <c r="H7" s="62">
        <v>228</v>
      </c>
      <c r="I7" s="17">
        <v>106</v>
      </c>
      <c r="J7" s="18">
        <v>334</v>
      </c>
      <c r="K7" s="19">
        <v>309</v>
      </c>
      <c r="L7" s="30">
        <v>643</v>
      </c>
      <c r="M7" s="8"/>
      <c r="N7" s="66">
        <v>9</v>
      </c>
      <c r="O7" s="123">
        <v>4</v>
      </c>
      <c r="P7" s="49"/>
    </row>
    <row r="8" spans="1:35" x14ac:dyDescent="0.2">
      <c r="A8" s="49"/>
      <c r="B8" s="180">
        <v>1998</v>
      </c>
      <c r="C8" s="29">
        <v>42</v>
      </c>
      <c r="D8" s="17">
        <v>0</v>
      </c>
      <c r="E8" s="17">
        <v>133</v>
      </c>
      <c r="F8" s="17">
        <v>12</v>
      </c>
      <c r="G8" s="17">
        <v>0</v>
      </c>
      <c r="H8" s="62">
        <v>145</v>
      </c>
      <c r="I8" s="17">
        <v>68</v>
      </c>
      <c r="J8" s="18">
        <v>213</v>
      </c>
      <c r="K8" s="19">
        <v>337</v>
      </c>
      <c r="L8" s="30">
        <v>550</v>
      </c>
      <c r="M8" s="8"/>
      <c r="N8" s="66">
        <v>9</v>
      </c>
      <c r="O8" s="123">
        <v>4</v>
      </c>
      <c r="P8" s="49"/>
    </row>
    <row r="9" spans="1:35" x14ac:dyDescent="0.2">
      <c r="A9" s="49"/>
      <c r="B9" s="180">
        <v>1999</v>
      </c>
      <c r="C9" s="29">
        <v>57</v>
      </c>
      <c r="D9" s="17">
        <v>0</v>
      </c>
      <c r="E9" s="17">
        <v>220</v>
      </c>
      <c r="F9" s="17">
        <v>12</v>
      </c>
      <c r="G9" s="17">
        <v>0</v>
      </c>
      <c r="H9" s="62">
        <v>232</v>
      </c>
      <c r="I9" s="17">
        <v>108</v>
      </c>
      <c r="J9" s="18">
        <v>340</v>
      </c>
      <c r="K9" s="19">
        <v>312</v>
      </c>
      <c r="L9" s="30">
        <v>652</v>
      </c>
      <c r="M9" s="8"/>
      <c r="N9" s="66">
        <v>10</v>
      </c>
      <c r="O9" s="123">
        <v>4</v>
      </c>
      <c r="P9" s="49"/>
    </row>
    <row r="10" spans="1:35" x14ac:dyDescent="0.2">
      <c r="A10" s="49"/>
      <c r="B10" s="180">
        <v>2000</v>
      </c>
      <c r="C10" s="29">
        <v>96</v>
      </c>
      <c r="D10" s="17">
        <v>3</v>
      </c>
      <c r="E10" s="17">
        <v>206</v>
      </c>
      <c r="F10" s="17">
        <v>14</v>
      </c>
      <c r="G10" s="17">
        <v>3</v>
      </c>
      <c r="H10" s="62">
        <v>226</v>
      </c>
      <c r="I10" s="17">
        <v>110</v>
      </c>
      <c r="J10" s="18">
        <v>336</v>
      </c>
      <c r="K10" s="19">
        <v>378</v>
      </c>
      <c r="L10" s="30">
        <v>714</v>
      </c>
      <c r="M10" s="8"/>
      <c r="N10" s="66">
        <v>10</v>
      </c>
      <c r="O10" s="123">
        <v>6</v>
      </c>
      <c r="P10" s="49"/>
    </row>
    <row r="11" spans="1:35" x14ac:dyDescent="0.2">
      <c r="A11" s="49"/>
      <c r="B11" s="180">
        <v>2001</v>
      </c>
      <c r="C11" s="29">
        <v>135</v>
      </c>
      <c r="D11" s="17">
        <v>5</v>
      </c>
      <c r="E11" s="17">
        <v>242</v>
      </c>
      <c r="F11" s="17">
        <v>6</v>
      </c>
      <c r="G11" s="17">
        <v>11</v>
      </c>
      <c r="H11" s="62">
        <v>264</v>
      </c>
      <c r="I11" s="17">
        <v>150</v>
      </c>
      <c r="J11" s="18">
        <v>414</v>
      </c>
      <c r="K11" s="19">
        <v>380</v>
      </c>
      <c r="L11" s="30">
        <v>794</v>
      </c>
      <c r="M11" s="8"/>
      <c r="N11" s="66">
        <v>10</v>
      </c>
      <c r="O11" s="123">
        <v>6</v>
      </c>
      <c r="P11" s="49"/>
    </row>
    <row r="12" spans="1:35" x14ac:dyDescent="0.2">
      <c r="A12" s="49"/>
      <c r="B12" s="180">
        <v>2002</v>
      </c>
      <c r="C12" s="29">
        <v>221</v>
      </c>
      <c r="D12" s="17">
        <v>8</v>
      </c>
      <c r="E12" s="17">
        <v>344</v>
      </c>
      <c r="F12" s="17">
        <v>11</v>
      </c>
      <c r="G12" s="17">
        <v>15</v>
      </c>
      <c r="H12" s="62">
        <v>378</v>
      </c>
      <c r="I12" s="17">
        <v>200</v>
      </c>
      <c r="J12" s="18">
        <v>578</v>
      </c>
      <c r="K12" s="19">
        <v>472</v>
      </c>
      <c r="L12" s="30">
        <v>1050</v>
      </c>
      <c r="M12" s="8"/>
      <c r="N12" s="66">
        <v>11</v>
      </c>
      <c r="O12" s="123">
        <v>6</v>
      </c>
      <c r="P12" s="49"/>
    </row>
    <row r="13" spans="1:35" x14ac:dyDescent="0.2">
      <c r="A13" s="49"/>
      <c r="B13" s="180">
        <v>2003</v>
      </c>
      <c r="C13" s="29">
        <v>465</v>
      </c>
      <c r="D13" s="17">
        <v>24</v>
      </c>
      <c r="E13" s="17">
        <v>474</v>
      </c>
      <c r="F13" s="17">
        <v>17</v>
      </c>
      <c r="G13" s="17">
        <v>39</v>
      </c>
      <c r="H13" s="62">
        <v>554</v>
      </c>
      <c r="I13" s="17">
        <v>247</v>
      </c>
      <c r="J13" s="18">
        <v>801</v>
      </c>
      <c r="K13" s="19">
        <v>323</v>
      </c>
      <c r="L13" s="30">
        <v>1124</v>
      </c>
      <c r="M13" s="8"/>
      <c r="N13" s="66">
        <v>11</v>
      </c>
      <c r="O13" s="123">
        <v>9</v>
      </c>
      <c r="P13" s="49"/>
    </row>
    <row r="14" spans="1:35" x14ac:dyDescent="0.2">
      <c r="A14" s="49"/>
      <c r="B14" s="180">
        <v>2004</v>
      </c>
      <c r="C14" s="29">
        <v>1212</v>
      </c>
      <c r="D14" s="17">
        <v>34</v>
      </c>
      <c r="E14" s="17">
        <v>675</v>
      </c>
      <c r="F14" s="17">
        <v>33</v>
      </c>
      <c r="G14" s="17">
        <v>41</v>
      </c>
      <c r="H14" s="62">
        <v>783</v>
      </c>
      <c r="I14" s="17">
        <v>356</v>
      </c>
      <c r="J14" s="18">
        <v>1139</v>
      </c>
      <c r="K14" s="19">
        <v>215</v>
      </c>
      <c r="L14" s="30">
        <v>1354</v>
      </c>
      <c r="M14" s="8"/>
      <c r="N14" s="66">
        <v>11</v>
      </c>
      <c r="O14" s="123">
        <v>11</v>
      </c>
      <c r="P14" s="49"/>
    </row>
    <row r="15" spans="1:35" x14ac:dyDescent="0.2">
      <c r="A15" s="49"/>
      <c r="B15" s="180">
        <v>2005</v>
      </c>
      <c r="C15" s="29">
        <v>990</v>
      </c>
      <c r="D15" s="17">
        <v>89</v>
      </c>
      <c r="E15" s="17">
        <v>345</v>
      </c>
      <c r="F15" s="17">
        <v>25</v>
      </c>
      <c r="G15" s="17">
        <v>71</v>
      </c>
      <c r="H15" s="62">
        <v>530</v>
      </c>
      <c r="I15" s="17">
        <v>313</v>
      </c>
      <c r="J15" s="18">
        <v>843</v>
      </c>
      <c r="K15" s="19">
        <v>241</v>
      </c>
      <c r="L15" s="30">
        <v>1084</v>
      </c>
      <c r="M15" s="8"/>
      <c r="N15" s="66">
        <v>11</v>
      </c>
      <c r="O15" s="123">
        <v>11</v>
      </c>
      <c r="P15" s="49"/>
    </row>
    <row r="16" spans="1:35" x14ac:dyDescent="0.2">
      <c r="A16" s="49"/>
      <c r="B16" s="180">
        <v>2006</v>
      </c>
      <c r="C16" s="29">
        <v>719</v>
      </c>
      <c r="D16" s="17">
        <v>89</v>
      </c>
      <c r="E16" s="17">
        <v>293</v>
      </c>
      <c r="F16" s="17">
        <v>31</v>
      </c>
      <c r="G16" s="17">
        <v>86</v>
      </c>
      <c r="H16" s="62">
        <v>499</v>
      </c>
      <c r="I16" s="17">
        <v>368</v>
      </c>
      <c r="J16" s="18">
        <v>867</v>
      </c>
      <c r="K16" s="19">
        <v>98</v>
      </c>
      <c r="L16" s="30">
        <v>965</v>
      </c>
      <c r="M16" s="8"/>
      <c r="N16" s="66">
        <v>11</v>
      </c>
      <c r="O16" s="123">
        <v>11</v>
      </c>
      <c r="P16" s="49"/>
    </row>
    <row r="17" spans="1:16" x14ac:dyDescent="0.2">
      <c r="A17" s="49"/>
      <c r="B17" s="180">
        <v>2007</v>
      </c>
      <c r="C17" s="29">
        <v>4788</v>
      </c>
      <c r="D17" s="17">
        <v>60</v>
      </c>
      <c r="E17" s="17">
        <v>408</v>
      </c>
      <c r="F17" s="17">
        <v>66</v>
      </c>
      <c r="G17" s="17">
        <v>198</v>
      </c>
      <c r="H17" s="62">
        <v>732</v>
      </c>
      <c r="I17" s="17">
        <v>481</v>
      </c>
      <c r="J17" s="18">
        <v>1213</v>
      </c>
      <c r="K17" s="19">
        <v>48</v>
      </c>
      <c r="L17" s="30">
        <v>1261</v>
      </c>
      <c r="M17" s="8"/>
      <c r="N17" s="66">
        <v>12</v>
      </c>
      <c r="O17" s="123">
        <v>12</v>
      </c>
      <c r="P17" s="49"/>
    </row>
    <row r="18" spans="1:16" x14ac:dyDescent="0.2">
      <c r="A18" s="49"/>
      <c r="B18" s="180">
        <v>2008</v>
      </c>
      <c r="C18" s="29">
        <v>1066</v>
      </c>
      <c r="D18" s="17">
        <v>68</v>
      </c>
      <c r="E18" s="17">
        <v>566</v>
      </c>
      <c r="F18" s="17">
        <v>115</v>
      </c>
      <c r="G18" s="17">
        <v>279</v>
      </c>
      <c r="H18" s="62">
        <v>1028</v>
      </c>
      <c r="I18" s="17">
        <v>594</v>
      </c>
      <c r="J18" s="18">
        <v>1622</v>
      </c>
      <c r="K18" s="19">
        <v>55</v>
      </c>
      <c r="L18" s="30">
        <v>1677</v>
      </c>
      <c r="M18" s="8"/>
      <c r="N18" s="66">
        <v>12</v>
      </c>
      <c r="O18" s="123">
        <v>12</v>
      </c>
      <c r="P18" s="49"/>
    </row>
    <row r="19" spans="1:16" x14ac:dyDescent="0.2">
      <c r="A19" s="49"/>
      <c r="B19" s="180">
        <v>2009</v>
      </c>
      <c r="C19" s="29">
        <v>207</v>
      </c>
      <c r="D19" s="17">
        <v>25</v>
      </c>
      <c r="E19" s="17">
        <v>405</v>
      </c>
      <c r="F19" s="17">
        <v>108</v>
      </c>
      <c r="G19" s="17">
        <v>228</v>
      </c>
      <c r="H19" s="62">
        <v>766</v>
      </c>
      <c r="I19" s="17">
        <v>589</v>
      </c>
      <c r="J19" s="18">
        <v>1355</v>
      </c>
      <c r="K19" s="19">
        <v>75</v>
      </c>
      <c r="L19" s="30">
        <v>1430</v>
      </c>
      <c r="M19" s="8"/>
      <c r="N19" s="66">
        <v>12</v>
      </c>
      <c r="O19" s="123">
        <v>12</v>
      </c>
      <c r="P19" s="49"/>
    </row>
    <row r="20" spans="1:16" x14ac:dyDescent="0.2">
      <c r="A20" s="49"/>
      <c r="B20" s="180">
        <v>2010</v>
      </c>
      <c r="C20" s="29">
        <v>2804</v>
      </c>
      <c r="D20" s="17">
        <v>90</v>
      </c>
      <c r="E20" s="17">
        <v>540</v>
      </c>
      <c r="F20" s="17">
        <v>100</v>
      </c>
      <c r="G20" s="17">
        <v>335</v>
      </c>
      <c r="H20" s="62">
        <v>1065</v>
      </c>
      <c r="I20" s="17">
        <v>546</v>
      </c>
      <c r="J20" s="18">
        <v>1611</v>
      </c>
      <c r="K20" s="19">
        <v>75</v>
      </c>
      <c r="L20" s="30">
        <v>1686</v>
      </c>
      <c r="M20" s="8"/>
      <c r="N20" s="66">
        <v>12</v>
      </c>
      <c r="O20" s="123">
        <v>12</v>
      </c>
      <c r="P20" s="49"/>
    </row>
    <row r="21" spans="1:16" x14ac:dyDescent="0.2">
      <c r="A21" s="49"/>
      <c r="B21" s="180">
        <v>2011</v>
      </c>
      <c r="C21" s="29">
        <v>58</v>
      </c>
      <c r="D21" s="17">
        <v>32</v>
      </c>
      <c r="E21" s="17">
        <v>488</v>
      </c>
      <c r="F21" s="17">
        <v>132</v>
      </c>
      <c r="G21" s="17">
        <v>208</v>
      </c>
      <c r="H21" s="62">
        <v>860</v>
      </c>
      <c r="I21" s="17">
        <v>608</v>
      </c>
      <c r="J21" s="18">
        <v>1468</v>
      </c>
      <c r="K21" s="19">
        <v>58</v>
      </c>
      <c r="L21" s="30">
        <v>1526</v>
      </c>
      <c r="M21" s="8"/>
      <c r="N21" s="66">
        <v>12</v>
      </c>
      <c r="O21" s="123">
        <v>12</v>
      </c>
      <c r="P21" s="49"/>
    </row>
    <row r="22" spans="1:16" x14ac:dyDescent="0.2">
      <c r="A22" s="49"/>
      <c r="B22" s="180">
        <v>2012</v>
      </c>
      <c r="C22" s="29">
        <v>80</v>
      </c>
      <c r="D22" s="17">
        <v>87</v>
      </c>
      <c r="E22" s="17">
        <v>408</v>
      </c>
      <c r="F22" s="17">
        <v>133</v>
      </c>
      <c r="G22" s="17">
        <v>238</v>
      </c>
      <c r="H22" s="62">
        <v>866</v>
      </c>
      <c r="I22" s="17">
        <v>575</v>
      </c>
      <c r="J22" s="18">
        <v>1441</v>
      </c>
      <c r="K22" s="19">
        <v>59</v>
      </c>
      <c r="L22" s="30">
        <v>1500</v>
      </c>
      <c r="M22" s="8"/>
      <c r="N22" s="66">
        <v>12</v>
      </c>
      <c r="O22" s="123">
        <v>12</v>
      </c>
      <c r="P22" s="49"/>
    </row>
    <row r="23" spans="1:16" x14ac:dyDescent="0.2">
      <c r="A23" s="49"/>
      <c r="B23" s="180">
        <v>2013</v>
      </c>
      <c r="C23" s="29">
        <v>230</v>
      </c>
      <c r="D23" s="17">
        <v>101</v>
      </c>
      <c r="E23" s="17">
        <v>396</v>
      </c>
      <c r="F23" s="17">
        <v>179</v>
      </c>
      <c r="G23" s="17">
        <v>214</v>
      </c>
      <c r="H23" s="62">
        <v>890</v>
      </c>
      <c r="I23" s="17">
        <v>626</v>
      </c>
      <c r="J23" s="18">
        <v>1516</v>
      </c>
      <c r="K23" s="19">
        <v>59</v>
      </c>
      <c r="L23" s="30">
        <v>1575</v>
      </c>
      <c r="M23" s="8"/>
      <c r="N23" s="66">
        <v>12</v>
      </c>
      <c r="O23" s="123">
        <v>12</v>
      </c>
      <c r="P23" s="49"/>
    </row>
    <row r="24" spans="1:16" x14ac:dyDescent="0.2">
      <c r="A24" s="49"/>
      <c r="B24" s="180">
        <v>2014</v>
      </c>
      <c r="C24" s="29">
        <v>143</v>
      </c>
      <c r="D24" s="17">
        <v>90</v>
      </c>
      <c r="E24" s="17">
        <v>447</v>
      </c>
      <c r="F24" s="17">
        <v>156</v>
      </c>
      <c r="G24" s="17">
        <v>202</v>
      </c>
      <c r="H24" s="62">
        <v>895</v>
      </c>
      <c r="I24" s="17">
        <v>584</v>
      </c>
      <c r="J24" s="18">
        <v>1479</v>
      </c>
      <c r="K24" s="19">
        <v>48</v>
      </c>
      <c r="L24" s="30">
        <v>1527</v>
      </c>
      <c r="M24" s="8"/>
      <c r="N24" s="66">
        <v>12</v>
      </c>
      <c r="O24" s="123">
        <v>12</v>
      </c>
      <c r="P24" s="49"/>
    </row>
    <row r="25" spans="1:16" x14ac:dyDescent="0.2">
      <c r="A25" s="49"/>
      <c r="B25" s="181">
        <v>2015</v>
      </c>
      <c r="C25" s="29">
        <v>269</v>
      </c>
      <c r="D25" s="17">
        <v>171</v>
      </c>
      <c r="E25" s="17">
        <v>597</v>
      </c>
      <c r="F25" s="17">
        <v>173</v>
      </c>
      <c r="G25" s="17">
        <v>258</v>
      </c>
      <c r="H25" s="62">
        <v>1199</v>
      </c>
      <c r="I25" s="17">
        <v>872</v>
      </c>
      <c r="J25" s="18">
        <v>2071</v>
      </c>
      <c r="K25" s="19">
        <v>35</v>
      </c>
      <c r="L25" s="30">
        <v>2106</v>
      </c>
      <c r="M25" s="8"/>
      <c r="N25" s="67">
        <v>12</v>
      </c>
      <c r="O25" s="124">
        <v>12</v>
      </c>
      <c r="P25" s="49"/>
    </row>
    <row r="26" spans="1:16" x14ac:dyDescent="0.2">
      <c r="A26" s="49"/>
      <c r="B26" s="182" t="s">
        <v>6</v>
      </c>
      <c r="C26" s="31">
        <f t="shared" ref="C26:L26" si="0">SUM(C6:C25)</f>
        <v>13638</v>
      </c>
      <c r="D26" s="64">
        <f t="shared" si="0"/>
        <v>976</v>
      </c>
      <c r="E26" s="32">
        <f t="shared" si="0"/>
        <v>7588</v>
      </c>
      <c r="F26" s="32">
        <f t="shared" si="0"/>
        <v>1336</v>
      </c>
      <c r="G26" s="32">
        <f t="shared" si="0"/>
        <v>2426</v>
      </c>
      <c r="H26" s="31">
        <f t="shared" si="0"/>
        <v>12326</v>
      </c>
      <c r="I26" s="32">
        <f t="shared" si="0"/>
        <v>7565</v>
      </c>
      <c r="J26" s="64">
        <f t="shared" si="0"/>
        <v>19891</v>
      </c>
      <c r="K26" s="65">
        <f t="shared" si="0"/>
        <v>3861</v>
      </c>
      <c r="L26" s="65">
        <f t="shared" si="0"/>
        <v>23752</v>
      </c>
      <c r="M26" s="8"/>
      <c r="N26" s="8"/>
      <c r="O26" s="183"/>
      <c r="P26" s="49"/>
    </row>
    <row r="27" spans="1:16" x14ac:dyDescent="0.2">
      <c r="A27" s="49"/>
      <c r="C27" s="33"/>
      <c r="D27" s="33"/>
      <c r="E27" s="33"/>
      <c r="F27" s="33"/>
      <c r="G27" s="33"/>
      <c r="H27" s="33"/>
      <c r="I27" s="33"/>
      <c r="J27" s="33"/>
      <c r="K27" s="33"/>
      <c r="L27" s="33"/>
    </row>
    <row r="28" spans="1:16" x14ac:dyDescent="0.2">
      <c r="A28" s="49"/>
      <c r="C28" s="184"/>
      <c r="D28" s="184"/>
      <c r="E28" s="184"/>
      <c r="F28" s="184"/>
      <c r="G28" s="184"/>
      <c r="H28" s="184"/>
      <c r="I28" s="184"/>
      <c r="J28" s="184"/>
      <c r="K28" s="184"/>
      <c r="L28" s="184"/>
    </row>
    <row r="29" spans="1:16" x14ac:dyDescent="0.2"/>
    <row r="30" spans="1:16" x14ac:dyDescent="0.2">
      <c r="B30" s="5" t="s">
        <v>12</v>
      </c>
    </row>
    <row r="31" spans="1:16" x14ac:dyDescent="0.2">
      <c r="B31" s="4" t="s">
        <v>26</v>
      </c>
    </row>
    <row r="32" spans="1:16"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5" right="0.75" top="1" bottom="1" header="0.5" footer="0.5"/>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83"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106" t="s">
        <v>152</v>
      </c>
      <c r="B1" s="15"/>
      <c r="J1" s="6"/>
      <c r="L1" s="6"/>
      <c r="M1" s="70"/>
    </row>
    <row r="2" spans="1:15" customFormat="1" x14ac:dyDescent="0.2">
      <c r="A2" s="68"/>
      <c r="J2" s="6"/>
      <c r="L2" s="6"/>
    </row>
    <row r="3" spans="1:15" customFormat="1" x14ac:dyDescent="0.2">
      <c r="A3" s="68"/>
      <c r="J3" s="6"/>
      <c r="L3" s="6"/>
    </row>
    <row r="4" spans="1:15" customFormat="1" ht="15" x14ac:dyDescent="0.25">
      <c r="B4" s="253" t="s">
        <v>22</v>
      </c>
      <c r="C4" s="254"/>
      <c r="D4" s="254"/>
      <c r="E4" s="254"/>
      <c r="F4" s="254"/>
      <c r="G4" s="254"/>
      <c r="H4" s="254"/>
      <c r="I4" s="254"/>
      <c r="J4" s="254"/>
      <c r="K4" s="254"/>
      <c r="L4" s="255"/>
      <c r="M4" s="70"/>
    </row>
    <row r="5" spans="1:15" customFormat="1" ht="43.35" customHeight="1" x14ac:dyDescent="0.2">
      <c r="A5" s="6"/>
      <c r="B5" s="1" t="s">
        <v>0</v>
      </c>
      <c r="C5" s="1" t="s">
        <v>1</v>
      </c>
      <c r="D5" s="2" t="s">
        <v>31</v>
      </c>
      <c r="E5" s="2" t="s">
        <v>2</v>
      </c>
      <c r="F5" s="2" t="s">
        <v>3</v>
      </c>
      <c r="G5" s="2" t="s">
        <v>7</v>
      </c>
      <c r="H5" s="16" t="s">
        <v>5</v>
      </c>
      <c r="I5" s="35" t="s">
        <v>4</v>
      </c>
      <c r="J5" s="9" t="s">
        <v>8</v>
      </c>
      <c r="K5" s="3" t="s">
        <v>9</v>
      </c>
      <c r="L5" s="7" t="s">
        <v>6</v>
      </c>
      <c r="M5" s="120"/>
      <c r="N5" s="121" t="s">
        <v>167</v>
      </c>
      <c r="O5" s="77" t="s">
        <v>80</v>
      </c>
    </row>
    <row r="6" spans="1:15" x14ac:dyDescent="0.2">
      <c r="A6" s="49"/>
      <c r="B6" s="180">
        <v>1996</v>
      </c>
      <c r="C6" s="29">
        <v>302</v>
      </c>
      <c r="D6" s="17">
        <v>16</v>
      </c>
      <c r="E6" s="17">
        <v>388</v>
      </c>
      <c r="F6" s="17">
        <v>50</v>
      </c>
      <c r="G6" s="17">
        <v>7</v>
      </c>
      <c r="H6" s="62">
        <v>461</v>
      </c>
      <c r="I6" s="17">
        <v>307</v>
      </c>
      <c r="J6" s="63">
        <v>768</v>
      </c>
      <c r="K6" s="19">
        <v>807</v>
      </c>
      <c r="L6" s="30">
        <v>1575</v>
      </c>
      <c r="M6" s="8"/>
      <c r="N6" s="66">
        <v>11</v>
      </c>
      <c r="O6" s="122">
        <v>5</v>
      </c>
    </row>
    <row r="7" spans="1:15" x14ac:dyDescent="0.2">
      <c r="A7" s="49"/>
      <c r="B7" s="180">
        <v>1997</v>
      </c>
      <c r="C7" s="29">
        <v>385</v>
      </c>
      <c r="D7" s="17">
        <v>24</v>
      </c>
      <c r="E7" s="17">
        <v>432</v>
      </c>
      <c r="F7" s="17">
        <v>58</v>
      </c>
      <c r="G7" s="17">
        <v>6</v>
      </c>
      <c r="H7" s="62">
        <v>520</v>
      </c>
      <c r="I7" s="17">
        <v>410</v>
      </c>
      <c r="J7" s="18">
        <v>930</v>
      </c>
      <c r="K7" s="19">
        <v>664</v>
      </c>
      <c r="L7" s="30">
        <v>1594</v>
      </c>
      <c r="M7" s="8"/>
      <c r="N7" s="66">
        <v>11</v>
      </c>
      <c r="O7" s="123">
        <v>5</v>
      </c>
    </row>
    <row r="8" spans="1:15" x14ac:dyDescent="0.2">
      <c r="A8" s="49"/>
      <c r="B8" s="180">
        <v>1998</v>
      </c>
      <c r="C8" s="29">
        <v>483</v>
      </c>
      <c r="D8" s="17">
        <v>51</v>
      </c>
      <c r="E8" s="17">
        <v>468</v>
      </c>
      <c r="F8" s="17">
        <v>39</v>
      </c>
      <c r="G8" s="17">
        <v>21</v>
      </c>
      <c r="H8" s="62">
        <v>579</v>
      </c>
      <c r="I8" s="17">
        <v>467</v>
      </c>
      <c r="J8" s="18">
        <v>1046</v>
      </c>
      <c r="K8" s="19">
        <v>775</v>
      </c>
      <c r="L8" s="30">
        <v>1821</v>
      </c>
      <c r="M8" s="8"/>
      <c r="N8" s="66">
        <v>11</v>
      </c>
      <c r="O8" s="123">
        <v>5</v>
      </c>
    </row>
    <row r="9" spans="1:15" x14ac:dyDescent="0.2">
      <c r="A9" s="49"/>
      <c r="B9" s="180">
        <v>1999</v>
      </c>
      <c r="C9" s="29">
        <v>585</v>
      </c>
      <c r="D9" s="17">
        <v>44</v>
      </c>
      <c r="E9" s="17">
        <v>563</v>
      </c>
      <c r="F9" s="17">
        <v>43</v>
      </c>
      <c r="G9" s="17">
        <v>29</v>
      </c>
      <c r="H9" s="62">
        <v>679</v>
      </c>
      <c r="I9" s="17">
        <v>562</v>
      </c>
      <c r="J9" s="18">
        <v>1241</v>
      </c>
      <c r="K9" s="19">
        <v>729</v>
      </c>
      <c r="L9" s="30">
        <v>1970</v>
      </c>
      <c r="M9" s="8"/>
      <c r="N9" s="66">
        <v>11</v>
      </c>
      <c r="O9" s="123">
        <v>5</v>
      </c>
    </row>
    <row r="10" spans="1:15" x14ac:dyDescent="0.2">
      <c r="A10" s="49"/>
      <c r="B10" s="180">
        <v>2000</v>
      </c>
      <c r="C10" s="29">
        <v>1090</v>
      </c>
      <c r="D10" s="17">
        <v>77</v>
      </c>
      <c r="E10" s="17">
        <v>641</v>
      </c>
      <c r="F10" s="17">
        <v>45</v>
      </c>
      <c r="G10" s="17">
        <v>53</v>
      </c>
      <c r="H10" s="62">
        <v>816</v>
      </c>
      <c r="I10" s="17">
        <v>670</v>
      </c>
      <c r="J10" s="18">
        <v>1486</v>
      </c>
      <c r="K10" s="19">
        <v>757</v>
      </c>
      <c r="L10" s="30">
        <v>2243</v>
      </c>
      <c r="M10" s="8"/>
      <c r="N10" s="66">
        <v>11</v>
      </c>
      <c r="O10" s="123">
        <v>6</v>
      </c>
    </row>
    <row r="11" spans="1:15" x14ac:dyDescent="0.2">
      <c r="A11" s="49"/>
      <c r="B11" s="180">
        <v>2001</v>
      </c>
      <c r="C11" s="29">
        <v>1449</v>
      </c>
      <c r="D11" s="17">
        <v>87</v>
      </c>
      <c r="E11" s="17">
        <v>653</v>
      </c>
      <c r="F11" s="17">
        <v>58</v>
      </c>
      <c r="G11" s="17">
        <v>104</v>
      </c>
      <c r="H11" s="62">
        <v>902</v>
      </c>
      <c r="I11" s="17">
        <v>733</v>
      </c>
      <c r="J11" s="18">
        <v>1635</v>
      </c>
      <c r="K11" s="19">
        <v>614</v>
      </c>
      <c r="L11" s="30">
        <v>2249</v>
      </c>
      <c r="M11" s="8"/>
      <c r="N11" s="66">
        <v>11</v>
      </c>
      <c r="O11" s="123">
        <v>6</v>
      </c>
    </row>
    <row r="12" spans="1:15" x14ac:dyDescent="0.2">
      <c r="A12" s="49"/>
      <c r="B12" s="180">
        <v>2002</v>
      </c>
      <c r="C12" s="29">
        <v>1869</v>
      </c>
      <c r="D12" s="17">
        <v>101</v>
      </c>
      <c r="E12" s="17">
        <v>634</v>
      </c>
      <c r="F12" s="17">
        <v>72</v>
      </c>
      <c r="G12" s="17">
        <v>112</v>
      </c>
      <c r="H12" s="62">
        <v>919</v>
      </c>
      <c r="I12" s="17">
        <v>689</v>
      </c>
      <c r="J12" s="18">
        <v>1608</v>
      </c>
      <c r="K12" s="19">
        <v>514</v>
      </c>
      <c r="L12" s="30">
        <v>2122</v>
      </c>
      <c r="M12" s="8"/>
      <c r="N12" s="66">
        <v>11</v>
      </c>
      <c r="O12" s="123">
        <v>6</v>
      </c>
    </row>
    <row r="13" spans="1:15" x14ac:dyDescent="0.2">
      <c r="A13" s="49"/>
      <c r="B13" s="180">
        <v>2003</v>
      </c>
      <c r="C13" s="29">
        <v>3035</v>
      </c>
      <c r="D13" s="17">
        <v>140</v>
      </c>
      <c r="E13" s="17">
        <v>922</v>
      </c>
      <c r="F13" s="17">
        <v>91</v>
      </c>
      <c r="G13" s="17">
        <v>275</v>
      </c>
      <c r="H13" s="62">
        <v>1428</v>
      </c>
      <c r="I13" s="17">
        <v>1053</v>
      </c>
      <c r="J13" s="18">
        <v>2481</v>
      </c>
      <c r="K13" s="19">
        <v>16</v>
      </c>
      <c r="L13" s="30">
        <v>2497</v>
      </c>
      <c r="M13" s="8"/>
      <c r="N13" s="66">
        <v>11</v>
      </c>
      <c r="O13" s="123">
        <v>9</v>
      </c>
    </row>
    <row r="14" spans="1:15" x14ac:dyDescent="0.2">
      <c r="A14" s="49"/>
      <c r="B14" s="180">
        <v>2004</v>
      </c>
      <c r="C14" s="29">
        <v>3120</v>
      </c>
      <c r="D14" s="17">
        <v>167</v>
      </c>
      <c r="E14" s="17">
        <v>753</v>
      </c>
      <c r="F14" s="17">
        <v>108</v>
      </c>
      <c r="G14" s="17">
        <v>320</v>
      </c>
      <c r="H14" s="62">
        <v>1348</v>
      </c>
      <c r="I14" s="17">
        <v>1067</v>
      </c>
      <c r="J14" s="18">
        <v>2415</v>
      </c>
      <c r="K14" s="19">
        <v>16</v>
      </c>
      <c r="L14" s="30">
        <v>2431</v>
      </c>
      <c r="M14" s="8"/>
      <c r="N14" s="66">
        <v>11</v>
      </c>
      <c r="O14" s="123">
        <v>11</v>
      </c>
    </row>
    <row r="15" spans="1:15" x14ac:dyDescent="0.2">
      <c r="A15" s="49"/>
      <c r="B15" s="180">
        <v>2005</v>
      </c>
      <c r="C15" s="29">
        <v>1505</v>
      </c>
      <c r="D15" s="17">
        <v>98</v>
      </c>
      <c r="E15" s="17">
        <v>712</v>
      </c>
      <c r="F15" s="17">
        <v>117</v>
      </c>
      <c r="G15" s="17">
        <v>369</v>
      </c>
      <c r="H15" s="62">
        <v>1296</v>
      </c>
      <c r="I15" s="17">
        <v>1071</v>
      </c>
      <c r="J15" s="18">
        <v>2367</v>
      </c>
      <c r="K15" s="19">
        <v>11</v>
      </c>
      <c r="L15" s="30">
        <v>2378</v>
      </c>
      <c r="M15" s="8"/>
      <c r="N15" s="66">
        <v>11</v>
      </c>
      <c r="O15" s="123">
        <v>11</v>
      </c>
    </row>
    <row r="16" spans="1:15" x14ac:dyDescent="0.2">
      <c r="A16" s="49"/>
      <c r="B16" s="180">
        <v>2006</v>
      </c>
      <c r="C16" s="29">
        <v>485</v>
      </c>
      <c r="D16" s="17">
        <v>41</v>
      </c>
      <c r="E16" s="17">
        <v>623</v>
      </c>
      <c r="F16" s="17">
        <v>162</v>
      </c>
      <c r="G16" s="17">
        <v>391</v>
      </c>
      <c r="H16" s="62">
        <v>1217</v>
      </c>
      <c r="I16" s="17">
        <v>1395</v>
      </c>
      <c r="J16" s="18">
        <v>2612</v>
      </c>
      <c r="K16" s="19">
        <v>13</v>
      </c>
      <c r="L16" s="30">
        <v>2625</v>
      </c>
      <c r="M16" s="8"/>
      <c r="N16" s="66">
        <v>12</v>
      </c>
      <c r="O16" s="123">
        <v>11</v>
      </c>
    </row>
    <row r="17" spans="1:15" x14ac:dyDescent="0.2">
      <c r="A17" s="49"/>
      <c r="B17" s="180">
        <v>2007</v>
      </c>
      <c r="C17" s="29">
        <v>141</v>
      </c>
      <c r="D17" s="17">
        <v>10</v>
      </c>
      <c r="E17" s="17">
        <v>600</v>
      </c>
      <c r="F17" s="17">
        <v>168</v>
      </c>
      <c r="G17" s="17">
        <v>296</v>
      </c>
      <c r="H17" s="62">
        <v>1074</v>
      </c>
      <c r="I17" s="17">
        <v>1482</v>
      </c>
      <c r="J17" s="18">
        <v>2556</v>
      </c>
      <c r="K17" s="19">
        <v>6</v>
      </c>
      <c r="L17" s="30">
        <v>2562</v>
      </c>
      <c r="M17" s="8"/>
      <c r="N17" s="66">
        <v>12</v>
      </c>
      <c r="O17" s="123">
        <v>12</v>
      </c>
    </row>
    <row r="18" spans="1:15" x14ac:dyDescent="0.2">
      <c r="A18" s="49"/>
      <c r="B18" s="180">
        <v>2008</v>
      </c>
      <c r="C18" s="29">
        <v>56</v>
      </c>
      <c r="D18" s="17">
        <v>19</v>
      </c>
      <c r="E18" s="17">
        <v>620</v>
      </c>
      <c r="F18" s="17">
        <v>160</v>
      </c>
      <c r="G18" s="17">
        <v>325</v>
      </c>
      <c r="H18" s="62">
        <v>1124</v>
      </c>
      <c r="I18" s="17">
        <v>1715</v>
      </c>
      <c r="J18" s="18">
        <v>2839</v>
      </c>
      <c r="K18" s="19">
        <v>7</v>
      </c>
      <c r="L18" s="30">
        <v>2846</v>
      </c>
      <c r="M18" s="8"/>
      <c r="N18" s="66">
        <v>12</v>
      </c>
      <c r="O18" s="123">
        <v>12</v>
      </c>
    </row>
    <row r="19" spans="1:15" x14ac:dyDescent="0.2">
      <c r="A19" s="49"/>
      <c r="B19" s="180">
        <v>2009</v>
      </c>
      <c r="C19" s="29">
        <v>221</v>
      </c>
      <c r="D19" s="17">
        <v>93</v>
      </c>
      <c r="E19" s="17">
        <v>546</v>
      </c>
      <c r="F19" s="17">
        <v>155</v>
      </c>
      <c r="G19" s="17">
        <v>342</v>
      </c>
      <c r="H19" s="62">
        <v>1136</v>
      </c>
      <c r="I19" s="17">
        <v>1694</v>
      </c>
      <c r="J19" s="18">
        <v>2830</v>
      </c>
      <c r="K19" s="19">
        <v>10</v>
      </c>
      <c r="L19" s="30">
        <v>2840</v>
      </c>
      <c r="M19" s="8"/>
      <c r="N19" s="66">
        <v>12</v>
      </c>
      <c r="O19" s="123">
        <v>12</v>
      </c>
    </row>
    <row r="20" spans="1:15" x14ac:dyDescent="0.2">
      <c r="A20" s="49"/>
      <c r="B20" s="180">
        <v>2010</v>
      </c>
      <c r="C20" s="29">
        <v>169</v>
      </c>
      <c r="D20" s="17">
        <v>67</v>
      </c>
      <c r="E20" s="17">
        <v>587</v>
      </c>
      <c r="F20" s="17">
        <v>176</v>
      </c>
      <c r="G20" s="17">
        <v>328</v>
      </c>
      <c r="H20" s="62">
        <v>1158</v>
      </c>
      <c r="I20" s="17">
        <v>1681</v>
      </c>
      <c r="J20" s="18">
        <v>2839</v>
      </c>
      <c r="K20" s="19">
        <v>6</v>
      </c>
      <c r="L20" s="30">
        <v>2845</v>
      </c>
      <c r="M20" s="8"/>
      <c r="N20" s="66">
        <v>12</v>
      </c>
      <c r="O20" s="123">
        <v>12</v>
      </c>
    </row>
    <row r="21" spans="1:15" x14ac:dyDescent="0.2">
      <c r="A21" s="49"/>
      <c r="B21" s="180">
        <v>2011</v>
      </c>
      <c r="C21" s="29">
        <v>191</v>
      </c>
      <c r="D21" s="17">
        <v>91</v>
      </c>
      <c r="E21" s="17">
        <v>554</v>
      </c>
      <c r="F21" s="17">
        <v>201</v>
      </c>
      <c r="G21" s="17">
        <v>324</v>
      </c>
      <c r="H21" s="62">
        <v>1170</v>
      </c>
      <c r="I21" s="17">
        <v>1642</v>
      </c>
      <c r="J21" s="18">
        <v>2812</v>
      </c>
      <c r="K21" s="19">
        <v>6</v>
      </c>
      <c r="L21" s="30">
        <v>2818</v>
      </c>
      <c r="M21" s="8"/>
      <c r="N21" s="66">
        <v>12</v>
      </c>
      <c r="O21" s="123">
        <v>12</v>
      </c>
    </row>
    <row r="22" spans="1:15" x14ac:dyDescent="0.2">
      <c r="A22" s="49"/>
      <c r="B22" s="180">
        <v>2012</v>
      </c>
      <c r="C22" s="29">
        <v>385</v>
      </c>
      <c r="D22" s="17">
        <v>235</v>
      </c>
      <c r="E22" s="17">
        <v>425</v>
      </c>
      <c r="F22" s="17">
        <v>155</v>
      </c>
      <c r="G22" s="17">
        <v>300</v>
      </c>
      <c r="H22" s="62">
        <v>1115</v>
      </c>
      <c r="I22" s="17">
        <v>1387</v>
      </c>
      <c r="J22" s="18">
        <v>2502</v>
      </c>
      <c r="K22" s="19">
        <v>7</v>
      </c>
      <c r="L22" s="30">
        <v>2509</v>
      </c>
      <c r="M22" s="8"/>
      <c r="N22" s="66">
        <v>12</v>
      </c>
      <c r="O22" s="123">
        <v>12</v>
      </c>
    </row>
    <row r="23" spans="1:15" x14ac:dyDescent="0.2">
      <c r="A23" s="49"/>
      <c r="B23" s="180">
        <v>2013</v>
      </c>
      <c r="C23" s="29">
        <v>232</v>
      </c>
      <c r="D23" s="17">
        <v>156</v>
      </c>
      <c r="E23" s="17">
        <v>250</v>
      </c>
      <c r="F23" s="17">
        <v>70</v>
      </c>
      <c r="G23" s="17">
        <v>178</v>
      </c>
      <c r="H23" s="62">
        <v>654</v>
      </c>
      <c r="I23" s="17">
        <v>984</v>
      </c>
      <c r="J23" s="18">
        <v>1638</v>
      </c>
      <c r="K23" s="19">
        <v>8</v>
      </c>
      <c r="L23" s="30">
        <v>1646</v>
      </c>
      <c r="M23" s="8"/>
      <c r="N23" s="66">
        <v>12</v>
      </c>
      <c r="O23" s="123">
        <v>12</v>
      </c>
    </row>
    <row r="24" spans="1:15" x14ac:dyDescent="0.2">
      <c r="A24" s="49"/>
      <c r="B24" s="180">
        <v>2014</v>
      </c>
      <c r="C24" s="29">
        <v>98</v>
      </c>
      <c r="D24" s="17">
        <v>76</v>
      </c>
      <c r="E24" s="17">
        <v>118</v>
      </c>
      <c r="F24" s="17">
        <v>45</v>
      </c>
      <c r="G24" s="17">
        <v>74</v>
      </c>
      <c r="H24" s="62">
        <v>313</v>
      </c>
      <c r="I24" s="17">
        <v>490</v>
      </c>
      <c r="J24" s="18">
        <v>803</v>
      </c>
      <c r="K24" s="19">
        <v>11</v>
      </c>
      <c r="L24" s="30">
        <v>814</v>
      </c>
      <c r="M24" s="8"/>
      <c r="N24" s="66">
        <v>12</v>
      </c>
      <c r="O24" s="123">
        <v>12</v>
      </c>
    </row>
    <row r="25" spans="1:15" x14ac:dyDescent="0.2">
      <c r="A25" s="49"/>
      <c r="B25" s="181">
        <v>2015</v>
      </c>
      <c r="C25" s="29">
        <v>14</v>
      </c>
      <c r="D25" s="17">
        <v>17</v>
      </c>
      <c r="E25" s="17">
        <v>14</v>
      </c>
      <c r="F25" s="17">
        <v>8</v>
      </c>
      <c r="G25" s="17">
        <v>15</v>
      </c>
      <c r="H25" s="62">
        <v>54</v>
      </c>
      <c r="I25" s="17">
        <v>45</v>
      </c>
      <c r="J25" s="18">
        <v>99</v>
      </c>
      <c r="K25" s="19">
        <v>1</v>
      </c>
      <c r="L25" s="30">
        <v>100</v>
      </c>
      <c r="M25" s="8"/>
      <c r="N25" s="67">
        <v>12</v>
      </c>
      <c r="O25" s="124">
        <v>12</v>
      </c>
    </row>
    <row r="26" spans="1:15" x14ac:dyDescent="0.2">
      <c r="A26" s="49"/>
      <c r="B26" s="182" t="s">
        <v>6</v>
      </c>
      <c r="C26" s="31">
        <f t="shared" ref="C26:L26" si="0">SUM(C6:C25)</f>
        <v>15815</v>
      </c>
      <c r="D26" s="64">
        <f t="shared" si="0"/>
        <v>1610</v>
      </c>
      <c r="E26" s="32">
        <f t="shared" si="0"/>
        <v>10503</v>
      </c>
      <c r="F26" s="32">
        <f t="shared" si="0"/>
        <v>1981</v>
      </c>
      <c r="G26" s="32">
        <f t="shared" si="0"/>
        <v>3869</v>
      </c>
      <c r="H26" s="31">
        <f t="shared" si="0"/>
        <v>17963</v>
      </c>
      <c r="I26" s="32">
        <f t="shared" si="0"/>
        <v>19544</v>
      </c>
      <c r="J26" s="64">
        <f t="shared" si="0"/>
        <v>37507</v>
      </c>
      <c r="K26" s="65">
        <f t="shared" si="0"/>
        <v>4978</v>
      </c>
      <c r="L26" s="65">
        <f t="shared" si="0"/>
        <v>42485</v>
      </c>
    </row>
    <row r="27" spans="1:15" x14ac:dyDescent="0.2">
      <c r="A27" s="49"/>
      <c r="C27" s="33"/>
      <c r="D27" s="33"/>
      <c r="E27" s="33"/>
      <c r="F27" s="33"/>
      <c r="G27" s="33"/>
      <c r="H27" s="33"/>
      <c r="I27" s="33"/>
      <c r="J27" s="33"/>
      <c r="K27" s="33"/>
      <c r="L27" s="33"/>
    </row>
    <row r="28" spans="1:15" x14ac:dyDescent="0.2">
      <c r="A28" s="49"/>
      <c r="C28" s="184"/>
      <c r="D28" s="184"/>
      <c r="E28" s="184"/>
      <c r="F28" s="184"/>
      <c r="G28" s="184"/>
      <c r="H28" s="184"/>
      <c r="I28" s="184"/>
      <c r="J28" s="184"/>
      <c r="K28" s="184"/>
      <c r="L28" s="184"/>
    </row>
    <row r="29" spans="1:15" x14ac:dyDescent="0.2"/>
    <row r="30" spans="1:15" x14ac:dyDescent="0.2">
      <c r="B30" s="5" t="s">
        <v>12</v>
      </c>
    </row>
    <row r="31" spans="1:15" x14ac:dyDescent="0.2">
      <c r="B31" s="4" t="s">
        <v>208</v>
      </c>
    </row>
    <row r="32" spans="1:15"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O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83" customWidth="1"/>
    <col min="14" max="14" width="16.7109375" style="12" customWidth="1"/>
    <col min="15" max="15" width="17.85546875" style="12" customWidth="1"/>
    <col min="16" max="16" width="9.140625" style="12" customWidth="1"/>
    <col min="17" max="16384" width="0" style="12" hidden="1"/>
  </cols>
  <sheetData>
    <row r="1" spans="1:15" customFormat="1" ht="15.75" x14ac:dyDescent="0.25">
      <c r="A1" s="106" t="s">
        <v>153</v>
      </c>
      <c r="B1" s="15"/>
      <c r="J1" s="6"/>
      <c r="L1" s="6"/>
      <c r="M1" s="70"/>
    </row>
    <row r="2" spans="1:15" customFormat="1" x14ac:dyDescent="0.2">
      <c r="A2" s="68"/>
      <c r="J2" s="6"/>
      <c r="L2" s="6"/>
    </row>
    <row r="3" spans="1:15" customFormat="1" x14ac:dyDescent="0.2">
      <c r="A3" s="68"/>
      <c r="J3" s="6"/>
      <c r="L3" s="6"/>
    </row>
    <row r="4" spans="1:15" customFormat="1" ht="15" x14ac:dyDescent="0.25">
      <c r="B4" s="253" t="s">
        <v>23</v>
      </c>
      <c r="C4" s="254"/>
      <c r="D4" s="254"/>
      <c r="E4" s="254"/>
      <c r="F4" s="254"/>
      <c r="G4" s="254"/>
      <c r="H4" s="254"/>
      <c r="I4" s="254"/>
      <c r="J4" s="254"/>
      <c r="K4" s="254"/>
      <c r="L4" s="255"/>
      <c r="M4" s="70"/>
    </row>
    <row r="5" spans="1:15" customFormat="1" ht="43.35" customHeight="1" x14ac:dyDescent="0.25">
      <c r="A5" s="6"/>
      <c r="B5" s="1" t="s">
        <v>17</v>
      </c>
      <c r="C5" s="1" t="s">
        <v>1</v>
      </c>
      <c r="D5" s="2" t="s">
        <v>31</v>
      </c>
      <c r="E5" s="2" t="s">
        <v>2</v>
      </c>
      <c r="F5" s="2" t="s">
        <v>3</v>
      </c>
      <c r="G5" s="2" t="s">
        <v>7</v>
      </c>
      <c r="H5" s="16" t="s">
        <v>5</v>
      </c>
      <c r="I5" s="35" t="s">
        <v>4</v>
      </c>
      <c r="J5" s="9" t="s">
        <v>8</v>
      </c>
      <c r="K5" s="3" t="s">
        <v>9</v>
      </c>
      <c r="L5" s="7" t="s">
        <v>6</v>
      </c>
      <c r="M5" s="70"/>
      <c r="N5" s="121" t="s">
        <v>167</v>
      </c>
      <c r="O5" s="77" t="s">
        <v>80</v>
      </c>
    </row>
    <row r="6" spans="1:15" x14ac:dyDescent="0.2">
      <c r="A6" s="49"/>
      <c r="B6" s="180">
        <v>1996</v>
      </c>
      <c r="C6" s="29">
        <v>73</v>
      </c>
      <c r="D6" s="17">
        <v>10</v>
      </c>
      <c r="E6" s="17">
        <v>334</v>
      </c>
      <c r="F6" s="17">
        <v>27</v>
      </c>
      <c r="G6" s="17">
        <v>0</v>
      </c>
      <c r="H6" s="62">
        <v>371</v>
      </c>
      <c r="I6" s="17">
        <v>169</v>
      </c>
      <c r="J6" s="63">
        <v>540</v>
      </c>
      <c r="K6" s="19">
        <v>612</v>
      </c>
      <c r="L6" s="30">
        <v>1152</v>
      </c>
      <c r="N6" s="66">
        <v>9</v>
      </c>
      <c r="O6" s="122">
        <v>4</v>
      </c>
    </row>
    <row r="7" spans="1:15" x14ac:dyDescent="0.2">
      <c r="A7" s="49"/>
      <c r="B7" s="180">
        <v>1997</v>
      </c>
      <c r="C7" s="29">
        <v>285</v>
      </c>
      <c r="D7" s="17">
        <v>6</v>
      </c>
      <c r="E7" s="17">
        <v>624</v>
      </c>
      <c r="F7" s="17">
        <v>20</v>
      </c>
      <c r="G7" s="17">
        <v>1</v>
      </c>
      <c r="H7" s="62">
        <v>651</v>
      </c>
      <c r="I7" s="17">
        <v>213</v>
      </c>
      <c r="J7" s="18">
        <v>864</v>
      </c>
      <c r="K7" s="19">
        <v>718</v>
      </c>
      <c r="L7" s="30">
        <v>1582</v>
      </c>
      <c r="N7" s="66">
        <v>9</v>
      </c>
      <c r="O7" s="123">
        <v>4</v>
      </c>
    </row>
    <row r="8" spans="1:15" x14ac:dyDescent="0.2">
      <c r="A8" s="49"/>
      <c r="B8" s="180">
        <v>1998</v>
      </c>
      <c r="C8" s="29">
        <v>275</v>
      </c>
      <c r="D8" s="17">
        <v>18</v>
      </c>
      <c r="E8" s="17">
        <v>463</v>
      </c>
      <c r="F8" s="17">
        <v>43</v>
      </c>
      <c r="G8" s="17">
        <v>0</v>
      </c>
      <c r="H8" s="62">
        <v>524</v>
      </c>
      <c r="I8" s="17">
        <v>261</v>
      </c>
      <c r="J8" s="18">
        <v>785</v>
      </c>
      <c r="K8" s="19">
        <v>755</v>
      </c>
      <c r="L8" s="30">
        <v>1540</v>
      </c>
      <c r="N8" s="66">
        <v>9</v>
      </c>
      <c r="O8" s="123">
        <v>4</v>
      </c>
    </row>
    <row r="9" spans="1:15" x14ac:dyDescent="0.2">
      <c r="A9" s="49"/>
      <c r="B9" s="180">
        <v>1999</v>
      </c>
      <c r="C9" s="29">
        <v>239</v>
      </c>
      <c r="D9" s="17">
        <v>11</v>
      </c>
      <c r="E9" s="17">
        <v>321</v>
      </c>
      <c r="F9" s="17">
        <v>35</v>
      </c>
      <c r="G9" s="17">
        <v>4</v>
      </c>
      <c r="H9" s="62">
        <v>371</v>
      </c>
      <c r="I9" s="17">
        <v>294</v>
      </c>
      <c r="J9" s="18">
        <v>665</v>
      </c>
      <c r="K9" s="19">
        <v>806</v>
      </c>
      <c r="L9" s="30">
        <v>1471</v>
      </c>
      <c r="N9" s="66">
        <v>10</v>
      </c>
      <c r="O9" s="123">
        <v>4</v>
      </c>
    </row>
    <row r="10" spans="1:15" x14ac:dyDescent="0.2">
      <c r="A10" s="49"/>
      <c r="B10" s="180">
        <v>2000</v>
      </c>
      <c r="C10" s="29">
        <v>348</v>
      </c>
      <c r="D10" s="17">
        <v>30</v>
      </c>
      <c r="E10" s="17">
        <v>386</v>
      </c>
      <c r="F10" s="17">
        <v>35</v>
      </c>
      <c r="G10" s="17">
        <v>13</v>
      </c>
      <c r="H10" s="62">
        <v>464</v>
      </c>
      <c r="I10" s="17">
        <v>321</v>
      </c>
      <c r="J10" s="18">
        <v>785</v>
      </c>
      <c r="K10" s="19">
        <v>839</v>
      </c>
      <c r="L10" s="30">
        <v>1624</v>
      </c>
      <c r="N10" s="66">
        <v>10</v>
      </c>
      <c r="O10" s="123">
        <v>6</v>
      </c>
    </row>
    <row r="11" spans="1:15" x14ac:dyDescent="0.2">
      <c r="A11" s="49"/>
      <c r="B11" s="180">
        <v>2001</v>
      </c>
      <c r="C11" s="29">
        <v>186</v>
      </c>
      <c r="D11" s="17">
        <v>32</v>
      </c>
      <c r="E11" s="17">
        <v>191</v>
      </c>
      <c r="F11" s="17">
        <v>18</v>
      </c>
      <c r="G11" s="17">
        <v>11</v>
      </c>
      <c r="H11" s="62">
        <v>252</v>
      </c>
      <c r="I11" s="17">
        <v>224</v>
      </c>
      <c r="J11" s="18">
        <v>476</v>
      </c>
      <c r="K11" s="19">
        <v>656</v>
      </c>
      <c r="L11" s="30">
        <v>1132</v>
      </c>
      <c r="N11" s="66">
        <v>10</v>
      </c>
      <c r="O11" s="123">
        <v>6</v>
      </c>
    </row>
    <row r="12" spans="1:15" x14ac:dyDescent="0.2">
      <c r="A12" s="49"/>
      <c r="B12" s="180">
        <v>2002</v>
      </c>
      <c r="C12" s="29">
        <v>597</v>
      </c>
      <c r="D12" s="17">
        <v>36</v>
      </c>
      <c r="E12" s="17">
        <v>444</v>
      </c>
      <c r="F12" s="17">
        <v>30</v>
      </c>
      <c r="G12" s="17">
        <v>23</v>
      </c>
      <c r="H12" s="62">
        <v>533</v>
      </c>
      <c r="I12" s="17">
        <v>361</v>
      </c>
      <c r="J12" s="18">
        <v>894</v>
      </c>
      <c r="K12" s="19">
        <v>706</v>
      </c>
      <c r="L12" s="30">
        <v>1600</v>
      </c>
      <c r="N12" s="66">
        <v>11</v>
      </c>
      <c r="O12" s="123">
        <v>6</v>
      </c>
    </row>
    <row r="13" spans="1:15" x14ac:dyDescent="0.2">
      <c r="A13" s="49"/>
      <c r="B13" s="180">
        <v>2003</v>
      </c>
      <c r="C13" s="29">
        <v>1134</v>
      </c>
      <c r="D13" s="17">
        <v>65</v>
      </c>
      <c r="E13" s="17">
        <v>714</v>
      </c>
      <c r="F13" s="17">
        <v>51</v>
      </c>
      <c r="G13" s="17">
        <v>40</v>
      </c>
      <c r="H13" s="62">
        <v>870</v>
      </c>
      <c r="I13" s="17">
        <v>448</v>
      </c>
      <c r="J13" s="18">
        <v>1318</v>
      </c>
      <c r="K13" s="19">
        <v>417</v>
      </c>
      <c r="L13" s="30">
        <v>1735</v>
      </c>
      <c r="N13" s="66">
        <v>11</v>
      </c>
      <c r="O13" s="123">
        <v>8</v>
      </c>
    </row>
    <row r="14" spans="1:15" x14ac:dyDescent="0.2">
      <c r="A14" s="49"/>
      <c r="B14" s="180">
        <v>2004</v>
      </c>
      <c r="C14" s="29">
        <v>2476</v>
      </c>
      <c r="D14" s="17">
        <v>85</v>
      </c>
      <c r="E14" s="17">
        <v>928</v>
      </c>
      <c r="F14" s="17">
        <v>56</v>
      </c>
      <c r="G14" s="17">
        <v>107</v>
      </c>
      <c r="H14" s="62">
        <v>1176</v>
      </c>
      <c r="I14" s="17">
        <v>830</v>
      </c>
      <c r="J14" s="18">
        <v>2006</v>
      </c>
      <c r="K14" s="19">
        <v>493</v>
      </c>
      <c r="L14" s="30">
        <v>2499</v>
      </c>
      <c r="N14" s="66">
        <v>11</v>
      </c>
      <c r="O14" s="123">
        <v>11</v>
      </c>
    </row>
    <row r="15" spans="1:15" x14ac:dyDescent="0.2">
      <c r="A15" s="49"/>
      <c r="B15" s="180">
        <v>2005</v>
      </c>
      <c r="C15" s="29">
        <v>1938</v>
      </c>
      <c r="D15" s="17">
        <v>175</v>
      </c>
      <c r="E15" s="17">
        <v>592</v>
      </c>
      <c r="F15" s="17">
        <v>50</v>
      </c>
      <c r="G15" s="17">
        <v>153</v>
      </c>
      <c r="H15" s="62">
        <v>970</v>
      </c>
      <c r="I15" s="17">
        <v>743</v>
      </c>
      <c r="J15" s="18">
        <v>1713</v>
      </c>
      <c r="K15" s="19">
        <v>444</v>
      </c>
      <c r="L15" s="30">
        <v>2157</v>
      </c>
      <c r="N15" s="66">
        <v>11</v>
      </c>
      <c r="O15" s="123">
        <v>11</v>
      </c>
    </row>
    <row r="16" spans="1:15" x14ac:dyDescent="0.2">
      <c r="A16" s="49"/>
      <c r="B16" s="180">
        <v>2006</v>
      </c>
      <c r="C16" s="29">
        <v>1549</v>
      </c>
      <c r="D16" s="17">
        <v>142</v>
      </c>
      <c r="E16" s="17">
        <v>438</v>
      </c>
      <c r="F16" s="17">
        <v>46</v>
      </c>
      <c r="G16" s="17">
        <v>173</v>
      </c>
      <c r="H16" s="62">
        <v>799</v>
      </c>
      <c r="I16" s="17">
        <v>764</v>
      </c>
      <c r="J16" s="18">
        <v>1563</v>
      </c>
      <c r="K16" s="19">
        <v>196</v>
      </c>
      <c r="L16" s="30">
        <v>1759</v>
      </c>
      <c r="N16" s="66">
        <v>11</v>
      </c>
      <c r="O16" s="123">
        <v>11</v>
      </c>
    </row>
    <row r="17" spans="1:15" x14ac:dyDescent="0.2">
      <c r="A17" s="49"/>
      <c r="B17" s="180">
        <v>2007</v>
      </c>
      <c r="C17" s="29">
        <v>2558</v>
      </c>
      <c r="D17" s="17">
        <v>82</v>
      </c>
      <c r="E17" s="17">
        <v>730</v>
      </c>
      <c r="F17" s="17">
        <v>117</v>
      </c>
      <c r="G17" s="17">
        <v>274</v>
      </c>
      <c r="H17" s="62">
        <v>1203</v>
      </c>
      <c r="I17" s="17">
        <v>1257</v>
      </c>
      <c r="J17" s="18">
        <v>2460</v>
      </c>
      <c r="K17" s="19">
        <v>112</v>
      </c>
      <c r="L17" s="30">
        <v>2572</v>
      </c>
      <c r="N17" s="66">
        <v>12</v>
      </c>
      <c r="O17" s="123">
        <v>12</v>
      </c>
    </row>
    <row r="18" spans="1:15" x14ac:dyDescent="0.2">
      <c r="A18" s="49"/>
      <c r="B18" s="180">
        <v>2008</v>
      </c>
      <c r="C18" s="29">
        <v>1189</v>
      </c>
      <c r="D18" s="17">
        <v>79</v>
      </c>
      <c r="E18" s="17">
        <v>823</v>
      </c>
      <c r="F18" s="17">
        <v>166</v>
      </c>
      <c r="G18" s="17">
        <v>368</v>
      </c>
      <c r="H18" s="62">
        <v>1436</v>
      </c>
      <c r="I18" s="17">
        <v>1732</v>
      </c>
      <c r="J18" s="18">
        <v>3168</v>
      </c>
      <c r="K18" s="19">
        <v>53</v>
      </c>
      <c r="L18" s="30">
        <v>3221</v>
      </c>
      <c r="N18" s="66">
        <v>12</v>
      </c>
      <c r="O18" s="123">
        <v>12</v>
      </c>
    </row>
    <row r="19" spans="1:15" x14ac:dyDescent="0.2">
      <c r="A19" s="49"/>
      <c r="B19" s="180">
        <v>2009</v>
      </c>
      <c r="C19" s="29">
        <v>1195</v>
      </c>
      <c r="D19" s="17">
        <v>24</v>
      </c>
      <c r="E19" s="17">
        <v>1034</v>
      </c>
      <c r="F19" s="17">
        <v>199</v>
      </c>
      <c r="G19" s="17">
        <v>398</v>
      </c>
      <c r="H19" s="62">
        <v>1655</v>
      </c>
      <c r="I19" s="17">
        <v>1798</v>
      </c>
      <c r="J19" s="18">
        <v>3453</v>
      </c>
      <c r="K19" s="19">
        <v>29</v>
      </c>
      <c r="L19" s="30">
        <v>3482</v>
      </c>
      <c r="N19" s="66">
        <v>12</v>
      </c>
      <c r="O19" s="123">
        <v>12</v>
      </c>
    </row>
    <row r="20" spans="1:15" x14ac:dyDescent="0.2">
      <c r="A20" s="49"/>
      <c r="B20" s="180">
        <v>2010</v>
      </c>
      <c r="C20" s="29">
        <v>316</v>
      </c>
      <c r="D20" s="17">
        <v>17</v>
      </c>
      <c r="E20" s="17">
        <v>701</v>
      </c>
      <c r="F20" s="17">
        <v>160</v>
      </c>
      <c r="G20" s="17">
        <v>409</v>
      </c>
      <c r="H20" s="62">
        <v>1287</v>
      </c>
      <c r="I20" s="17">
        <v>1554</v>
      </c>
      <c r="J20" s="18">
        <v>2841</v>
      </c>
      <c r="K20" s="19">
        <v>44</v>
      </c>
      <c r="L20" s="30">
        <v>2885</v>
      </c>
      <c r="N20" s="66">
        <v>12</v>
      </c>
      <c r="O20" s="123">
        <v>12</v>
      </c>
    </row>
    <row r="21" spans="1:15" x14ac:dyDescent="0.2">
      <c r="A21" s="49"/>
      <c r="B21" s="180">
        <v>2011</v>
      </c>
      <c r="C21" s="29">
        <v>83</v>
      </c>
      <c r="D21" s="17">
        <v>15</v>
      </c>
      <c r="E21" s="17">
        <v>677</v>
      </c>
      <c r="F21" s="17">
        <v>212</v>
      </c>
      <c r="G21" s="17">
        <v>348</v>
      </c>
      <c r="H21" s="62">
        <v>1252</v>
      </c>
      <c r="I21" s="17">
        <v>1710</v>
      </c>
      <c r="J21" s="18">
        <v>2962</v>
      </c>
      <c r="K21" s="19">
        <v>14</v>
      </c>
      <c r="L21" s="30">
        <v>2976</v>
      </c>
      <c r="N21" s="66">
        <v>12</v>
      </c>
      <c r="O21" s="123">
        <v>12</v>
      </c>
    </row>
    <row r="22" spans="1:15" x14ac:dyDescent="0.2">
      <c r="A22" s="49"/>
      <c r="B22" s="180">
        <v>2012</v>
      </c>
      <c r="C22" s="29">
        <v>104</v>
      </c>
      <c r="D22" s="17">
        <v>69</v>
      </c>
      <c r="E22" s="17">
        <v>669</v>
      </c>
      <c r="F22" s="17">
        <v>182</v>
      </c>
      <c r="G22" s="17">
        <v>315</v>
      </c>
      <c r="H22" s="62">
        <v>1235</v>
      </c>
      <c r="I22" s="17">
        <v>1912</v>
      </c>
      <c r="J22" s="18">
        <v>3147</v>
      </c>
      <c r="K22" s="19">
        <v>17</v>
      </c>
      <c r="L22" s="30">
        <v>3164</v>
      </c>
      <c r="N22" s="66">
        <v>12</v>
      </c>
      <c r="O22" s="123">
        <v>12</v>
      </c>
    </row>
    <row r="23" spans="1:15" x14ac:dyDescent="0.2">
      <c r="A23" s="49"/>
      <c r="B23" s="180">
        <v>2013</v>
      </c>
      <c r="C23" s="29">
        <v>627</v>
      </c>
      <c r="D23" s="17">
        <v>200</v>
      </c>
      <c r="E23" s="17">
        <v>653</v>
      </c>
      <c r="F23" s="17">
        <v>204</v>
      </c>
      <c r="G23" s="17">
        <v>390</v>
      </c>
      <c r="H23" s="62">
        <v>1447</v>
      </c>
      <c r="I23" s="17">
        <v>1798</v>
      </c>
      <c r="J23" s="18">
        <v>3245</v>
      </c>
      <c r="K23" s="19">
        <v>18</v>
      </c>
      <c r="L23" s="30">
        <v>3263</v>
      </c>
      <c r="N23" s="66">
        <v>12</v>
      </c>
      <c r="O23" s="123">
        <v>12</v>
      </c>
    </row>
    <row r="24" spans="1:15" x14ac:dyDescent="0.2">
      <c r="A24" s="49"/>
      <c r="B24" s="180">
        <v>2014</v>
      </c>
      <c r="C24" s="29">
        <v>665</v>
      </c>
      <c r="D24" s="17">
        <v>288</v>
      </c>
      <c r="E24" s="17">
        <v>641</v>
      </c>
      <c r="F24" s="17">
        <v>204</v>
      </c>
      <c r="G24" s="17">
        <v>382</v>
      </c>
      <c r="H24" s="62">
        <v>1515</v>
      </c>
      <c r="I24" s="17">
        <v>1816</v>
      </c>
      <c r="J24" s="18">
        <v>3331</v>
      </c>
      <c r="K24" s="19">
        <v>14</v>
      </c>
      <c r="L24" s="30">
        <v>3345</v>
      </c>
      <c r="N24" s="66">
        <v>12</v>
      </c>
      <c r="O24" s="123">
        <v>12</v>
      </c>
    </row>
    <row r="25" spans="1:15" x14ac:dyDescent="0.2">
      <c r="A25" s="49"/>
      <c r="B25" s="181">
        <v>2015</v>
      </c>
      <c r="C25" s="29">
        <v>618</v>
      </c>
      <c r="D25" s="17">
        <v>324</v>
      </c>
      <c r="E25" s="17">
        <v>819</v>
      </c>
      <c r="F25" s="17">
        <v>250</v>
      </c>
      <c r="G25" s="17">
        <v>464</v>
      </c>
      <c r="H25" s="62">
        <v>1857</v>
      </c>
      <c r="I25" s="17">
        <v>2205</v>
      </c>
      <c r="J25" s="18">
        <v>4062</v>
      </c>
      <c r="K25" s="19">
        <v>18</v>
      </c>
      <c r="L25" s="30">
        <v>4080</v>
      </c>
      <c r="N25" s="67">
        <v>12</v>
      </c>
      <c r="O25" s="124">
        <v>12</v>
      </c>
    </row>
    <row r="26" spans="1:15" x14ac:dyDescent="0.2">
      <c r="A26" s="49"/>
      <c r="B26" s="182" t="s">
        <v>6</v>
      </c>
      <c r="C26" s="31">
        <f t="shared" ref="C26:L26" si="0">SUM(C6:C25)</f>
        <v>16455</v>
      </c>
      <c r="D26" s="64">
        <f t="shared" si="0"/>
        <v>1708</v>
      </c>
      <c r="E26" s="32">
        <f t="shared" si="0"/>
        <v>12182</v>
      </c>
      <c r="F26" s="32">
        <f t="shared" si="0"/>
        <v>2105</v>
      </c>
      <c r="G26" s="32">
        <f t="shared" si="0"/>
        <v>3873</v>
      </c>
      <c r="H26" s="31">
        <f t="shared" si="0"/>
        <v>19868</v>
      </c>
      <c r="I26" s="32">
        <f t="shared" si="0"/>
        <v>20410</v>
      </c>
      <c r="J26" s="64">
        <f t="shared" si="0"/>
        <v>40278</v>
      </c>
      <c r="K26" s="65">
        <f t="shared" si="0"/>
        <v>6961</v>
      </c>
      <c r="L26" s="65">
        <f t="shared" si="0"/>
        <v>47239</v>
      </c>
    </row>
    <row r="27" spans="1:15" x14ac:dyDescent="0.2">
      <c r="A27" s="49"/>
      <c r="C27" s="33"/>
      <c r="D27" s="33"/>
      <c r="E27" s="33"/>
      <c r="F27" s="33"/>
      <c r="G27" s="33"/>
      <c r="H27" s="33"/>
      <c r="I27" s="33"/>
      <c r="J27" s="33"/>
      <c r="K27" s="33"/>
      <c r="L27" s="33"/>
    </row>
    <row r="28" spans="1:15" x14ac:dyDescent="0.2">
      <c r="A28" s="49"/>
      <c r="C28" s="184"/>
      <c r="D28" s="184"/>
      <c r="E28" s="184"/>
      <c r="F28" s="184"/>
      <c r="G28" s="184"/>
      <c r="H28" s="184"/>
      <c r="I28" s="184"/>
      <c r="J28" s="184"/>
      <c r="K28" s="184"/>
      <c r="L28" s="184"/>
    </row>
    <row r="29" spans="1:15" x14ac:dyDescent="0.2">
      <c r="F29" s="209"/>
      <c r="I29" s="209"/>
    </row>
    <row r="30" spans="1:15" x14ac:dyDescent="0.2">
      <c r="B30" s="5" t="s">
        <v>12</v>
      </c>
    </row>
    <row r="31" spans="1:15" x14ac:dyDescent="0.2">
      <c r="B31" s="4" t="s">
        <v>24</v>
      </c>
    </row>
    <row r="32" spans="1:15"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7.7109375" style="12" bestFit="1" customWidth="1"/>
    <col min="10" max="10" width="17.28515625" style="49" customWidth="1"/>
    <col min="11" max="11" width="16.7109375" style="12" customWidth="1"/>
    <col min="12" max="12" width="17.7109375" style="49" bestFit="1" customWidth="1"/>
    <col min="13" max="13" width="3.85546875" style="183"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106" t="s">
        <v>154</v>
      </c>
      <c r="B1" s="15"/>
      <c r="J1" s="6"/>
      <c r="L1" s="6"/>
      <c r="M1" s="70"/>
    </row>
    <row r="2" spans="1:15" customFormat="1" x14ac:dyDescent="0.2">
      <c r="A2" s="68"/>
      <c r="J2" s="6"/>
      <c r="L2" s="6"/>
    </row>
    <row r="3" spans="1:15" customFormat="1" x14ac:dyDescent="0.2">
      <c r="A3" s="68"/>
      <c r="J3" s="6"/>
      <c r="L3" s="6"/>
    </row>
    <row r="4" spans="1:15" customFormat="1" ht="15" x14ac:dyDescent="0.25">
      <c r="B4" s="253" t="s">
        <v>29</v>
      </c>
      <c r="C4" s="254"/>
      <c r="D4" s="254"/>
      <c r="E4" s="254"/>
      <c r="F4" s="254"/>
      <c r="G4" s="254"/>
      <c r="H4" s="254"/>
      <c r="I4" s="254"/>
      <c r="J4" s="254"/>
      <c r="K4" s="254"/>
      <c r="L4" s="255"/>
      <c r="M4" s="70"/>
    </row>
    <row r="5" spans="1:15" customFormat="1" ht="43.35" customHeight="1" x14ac:dyDescent="0.25">
      <c r="A5" s="6"/>
      <c r="B5" s="1" t="s">
        <v>0</v>
      </c>
      <c r="C5" s="1" t="s">
        <v>1</v>
      </c>
      <c r="D5" s="2" t="s">
        <v>31</v>
      </c>
      <c r="E5" s="2" t="s">
        <v>2</v>
      </c>
      <c r="F5" s="2" t="s">
        <v>3</v>
      </c>
      <c r="G5" s="2" t="s">
        <v>7</v>
      </c>
      <c r="H5" s="16" t="s">
        <v>5</v>
      </c>
      <c r="I5" s="35" t="s">
        <v>4</v>
      </c>
      <c r="J5" s="9" t="s">
        <v>8</v>
      </c>
      <c r="K5" s="3" t="s">
        <v>9</v>
      </c>
      <c r="L5" s="7" t="s">
        <v>6</v>
      </c>
      <c r="M5" s="70"/>
      <c r="N5" s="121" t="s">
        <v>167</v>
      </c>
      <c r="O5" s="77" t="s">
        <v>80</v>
      </c>
    </row>
    <row r="6" spans="1:15" x14ac:dyDescent="0.2">
      <c r="A6" s="49"/>
      <c r="B6" s="180">
        <v>1996</v>
      </c>
      <c r="C6" s="29">
        <v>2409672.2654028204</v>
      </c>
      <c r="D6" s="17">
        <v>280528.40999999997</v>
      </c>
      <c r="E6" s="17">
        <v>7947885.8900000006</v>
      </c>
      <c r="F6" s="17">
        <v>994091.37</v>
      </c>
      <c r="G6" s="17">
        <v>107691.36</v>
      </c>
      <c r="H6" s="62">
        <v>9330197.0299999993</v>
      </c>
      <c r="I6" s="17">
        <v>16049735.579999998</v>
      </c>
      <c r="J6" s="63">
        <v>25379932.609999999</v>
      </c>
      <c r="K6" s="19">
        <v>19249009.038539998</v>
      </c>
      <c r="L6" s="30">
        <v>44628941.648539998</v>
      </c>
      <c r="N6" s="66">
        <v>11</v>
      </c>
      <c r="O6" s="122">
        <v>5</v>
      </c>
    </row>
    <row r="7" spans="1:15" x14ac:dyDescent="0.2">
      <c r="A7" s="49"/>
      <c r="B7" s="180">
        <v>1997</v>
      </c>
      <c r="C7" s="29">
        <v>3556787.0199999996</v>
      </c>
      <c r="D7" s="17">
        <v>259517.72</v>
      </c>
      <c r="E7" s="17">
        <v>9055049.9614765085</v>
      </c>
      <c r="F7" s="17">
        <v>1535872.0799999998</v>
      </c>
      <c r="G7" s="17">
        <v>242994.07</v>
      </c>
      <c r="H7" s="62">
        <v>11093433.83147651</v>
      </c>
      <c r="I7" s="17">
        <v>23802415.870000005</v>
      </c>
      <c r="J7" s="18">
        <v>34895849.701476514</v>
      </c>
      <c r="K7" s="19">
        <v>14473354.640000002</v>
      </c>
      <c r="L7" s="30">
        <v>49369204.341476515</v>
      </c>
      <c r="N7" s="66">
        <v>11</v>
      </c>
      <c r="O7" s="123">
        <v>5</v>
      </c>
    </row>
    <row r="8" spans="1:15" x14ac:dyDescent="0.2">
      <c r="A8" s="49"/>
      <c r="B8" s="180">
        <v>1998</v>
      </c>
      <c r="C8" s="29">
        <v>4702875.6399999997</v>
      </c>
      <c r="D8" s="17">
        <v>903035.39000000013</v>
      </c>
      <c r="E8" s="17">
        <v>8991873.6677741259</v>
      </c>
      <c r="F8" s="17">
        <v>1003846.81</v>
      </c>
      <c r="G8" s="17">
        <v>381282.00999999995</v>
      </c>
      <c r="H8" s="62">
        <v>11280037.877774127</v>
      </c>
      <c r="I8" s="17">
        <v>30919044.160000004</v>
      </c>
      <c r="J8" s="18">
        <v>42199082.037774131</v>
      </c>
      <c r="K8" s="19">
        <v>20515710.24000001</v>
      </c>
      <c r="L8" s="30">
        <v>62714792.27777414</v>
      </c>
      <c r="N8" s="66">
        <v>11</v>
      </c>
      <c r="O8" s="123">
        <v>5</v>
      </c>
    </row>
    <row r="9" spans="1:15" x14ac:dyDescent="0.2">
      <c r="A9" s="49"/>
      <c r="B9" s="180">
        <v>1999</v>
      </c>
      <c r="C9" s="29">
        <v>5539476.4137884099</v>
      </c>
      <c r="D9" s="17">
        <v>542672.55999999994</v>
      </c>
      <c r="E9" s="17">
        <v>10217496.023011401</v>
      </c>
      <c r="F9" s="17">
        <v>1207426.78</v>
      </c>
      <c r="G9" s="17">
        <v>581668.35999999987</v>
      </c>
      <c r="H9" s="62">
        <v>12549263.723011401</v>
      </c>
      <c r="I9" s="17">
        <v>35484496.319999993</v>
      </c>
      <c r="J9" s="18">
        <v>48033760.043011397</v>
      </c>
      <c r="K9" s="19">
        <v>16882901.160000004</v>
      </c>
      <c r="L9" s="30">
        <v>64916661.203011401</v>
      </c>
      <c r="N9" s="66">
        <v>11</v>
      </c>
      <c r="O9" s="123">
        <v>5</v>
      </c>
    </row>
    <row r="10" spans="1:15" x14ac:dyDescent="0.2">
      <c r="A10" s="49"/>
      <c r="B10" s="180">
        <v>2000</v>
      </c>
      <c r="C10" s="29">
        <v>9647742.5941452347</v>
      </c>
      <c r="D10" s="17">
        <v>1186765.96</v>
      </c>
      <c r="E10" s="17">
        <v>10853659.130000001</v>
      </c>
      <c r="F10" s="17">
        <v>1718215.54</v>
      </c>
      <c r="G10" s="17">
        <v>890873.52</v>
      </c>
      <c r="H10" s="62">
        <v>14649514.149999999</v>
      </c>
      <c r="I10" s="17">
        <v>47591046.709999993</v>
      </c>
      <c r="J10" s="18">
        <v>62240560.859999992</v>
      </c>
      <c r="K10" s="19">
        <v>17933263.120000001</v>
      </c>
      <c r="L10" s="30">
        <v>80173823.979999989</v>
      </c>
      <c r="N10" s="66">
        <v>11</v>
      </c>
      <c r="O10" s="123">
        <v>6</v>
      </c>
    </row>
    <row r="11" spans="1:15" x14ac:dyDescent="0.2">
      <c r="A11" s="49"/>
      <c r="B11" s="180">
        <v>2001</v>
      </c>
      <c r="C11" s="29">
        <v>12913514.981553296</v>
      </c>
      <c r="D11" s="17">
        <v>1064052.6200000001</v>
      </c>
      <c r="E11" s="17">
        <v>11523012.844157372</v>
      </c>
      <c r="F11" s="17">
        <v>1849186.4</v>
      </c>
      <c r="G11" s="17">
        <v>2377823.5100000002</v>
      </c>
      <c r="H11" s="62">
        <v>16814075.374157373</v>
      </c>
      <c r="I11" s="17">
        <v>55457020.170000002</v>
      </c>
      <c r="J11" s="18">
        <v>72271095.544157371</v>
      </c>
      <c r="K11" s="19">
        <v>11664009.02</v>
      </c>
      <c r="L11" s="30">
        <v>83935104.564157367</v>
      </c>
      <c r="N11" s="66">
        <v>11</v>
      </c>
      <c r="O11" s="123">
        <v>6</v>
      </c>
    </row>
    <row r="12" spans="1:15" x14ac:dyDescent="0.2">
      <c r="A12" s="49"/>
      <c r="B12" s="180">
        <v>2002</v>
      </c>
      <c r="C12" s="29">
        <v>16045109.070000002</v>
      </c>
      <c r="D12" s="17">
        <v>1174244.8600000001</v>
      </c>
      <c r="E12" s="17">
        <v>18217218.620000001</v>
      </c>
      <c r="F12" s="17">
        <v>2182693.0429343432</v>
      </c>
      <c r="G12" s="17">
        <v>2272256.4700000002</v>
      </c>
      <c r="H12" s="62">
        <v>23846412.992934342</v>
      </c>
      <c r="I12" s="17">
        <v>53962378.090000004</v>
      </c>
      <c r="J12" s="18">
        <v>77808791.08293435</v>
      </c>
      <c r="K12" s="19">
        <v>10506503.790000007</v>
      </c>
      <c r="L12" s="30">
        <v>88315294.872934356</v>
      </c>
      <c r="N12" s="66">
        <v>11</v>
      </c>
      <c r="O12" s="123">
        <v>6</v>
      </c>
    </row>
    <row r="13" spans="1:15" x14ac:dyDescent="0.2">
      <c r="A13" s="49"/>
      <c r="B13" s="180">
        <v>2003</v>
      </c>
      <c r="C13" s="29">
        <v>26715882.710000008</v>
      </c>
      <c r="D13" s="17">
        <v>1492169.6200000003</v>
      </c>
      <c r="E13" s="17">
        <v>17780640.029999997</v>
      </c>
      <c r="F13" s="17">
        <v>3708918.2600000007</v>
      </c>
      <c r="G13" s="17">
        <v>5119684.12</v>
      </c>
      <c r="H13" s="62">
        <v>28101412.030000001</v>
      </c>
      <c r="I13" s="17">
        <v>81592036.689999998</v>
      </c>
      <c r="J13" s="18">
        <v>109693448.72</v>
      </c>
      <c r="K13" s="19">
        <v>288212.72000000003</v>
      </c>
      <c r="L13" s="30">
        <v>109981661.44</v>
      </c>
      <c r="N13" s="66">
        <v>11</v>
      </c>
      <c r="O13" s="123">
        <v>9</v>
      </c>
    </row>
    <row r="14" spans="1:15" x14ac:dyDescent="0.2">
      <c r="A14" s="49"/>
      <c r="B14" s="180">
        <v>2004</v>
      </c>
      <c r="C14" s="29">
        <v>21731964.290000003</v>
      </c>
      <c r="D14" s="17">
        <v>1422073.9300000004</v>
      </c>
      <c r="E14" s="17">
        <v>16592863.096646242</v>
      </c>
      <c r="F14" s="17">
        <v>4960750.16</v>
      </c>
      <c r="G14" s="17">
        <v>7047448.9199999999</v>
      </c>
      <c r="H14" s="62">
        <v>30023136.10664624</v>
      </c>
      <c r="I14" s="17">
        <v>84162373.531829998</v>
      </c>
      <c r="J14" s="18">
        <v>114185509.63847624</v>
      </c>
      <c r="K14" s="19">
        <v>159572.58000000002</v>
      </c>
      <c r="L14" s="30">
        <v>114345082.21847624</v>
      </c>
      <c r="N14" s="66">
        <v>11</v>
      </c>
      <c r="O14" s="123">
        <v>11</v>
      </c>
    </row>
    <row r="15" spans="1:15" x14ac:dyDescent="0.2">
      <c r="A15" s="49"/>
      <c r="B15" s="180">
        <v>2005</v>
      </c>
      <c r="C15" s="29">
        <v>10730830.340000002</v>
      </c>
      <c r="D15" s="17">
        <v>665270.9</v>
      </c>
      <c r="E15" s="17">
        <v>16309626.400000002</v>
      </c>
      <c r="F15" s="17">
        <v>4608756.2300000004</v>
      </c>
      <c r="G15" s="17">
        <v>7237527.2700000014</v>
      </c>
      <c r="H15" s="62">
        <v>28821180.800000004</v>
      </c>
      <c r="I15" s="17">
        <v>93115673.239999995</v>
      </c>
      <c r="J15" s="18">
        <v>121936854.03999999</v>
      </c>
      <c r="K15" s="19">
        <v>181445.59999999998</v>
      </c>
      <c r="L15" s="30">
        <v>122118299.63999999</v>
      </c>
      <c r="N15" s="66">
        <v>11</v>
      </c>
      <c r="O15" s="123">
        <v>11</v>
      </c>
    </row>
    <row r="16" spans="1:15" x14ac:dyDescent="0.2">
      <c r="A16" s="49"/>
      <c r="B16" s="180">
        <v>2006</v>
      </c>
      <c r="C16" s="29">
        <v>6433896.4865333335</v>
      </c>
      <c r="D16" s="17">
        <v>737191.5</v>
      </c>
      <c r="E16" s="17">
        <v>18059505.72518333</v>
      </c>
      <c r="F16" s="17">
        <v>8258719.2118499996</v>
      </c>
      <c r="G16" s="17">
        <v>9854399.6369833332</v>
      </c>
      <c r="H16" s="62">
        <v>36909816.07401666</v>
      </c>
      <c r="I16" s="17">
        <v>129582653.09266657</v>
      </c>
      <c r="J16" s="18">
        <v>166492469.16668323</v>
      </c>
      <c r="K16" s="19">
        <v>674509.11</v>
      </c>
      <c r="L16" s="30">
        <v>167166978.27668324</v>
      </c>
      <c r="N16" s="66">
        <v>12</v>
      </c>
      <c r="O16" s="123">
        <v>11</v>
      </c>
    </row>
    <row r="17" spans="1:15" x14ac:dyDescent="0.2">
      <c r="A17" s="49"/>
      <c r="B17" s="180">
        <v>2007</v>
      </c>
      <c r="C17" s="29">
        <v>1162557.4696249999</v>
      </c>
      <c r="D17" s="17">
        <v>70074.73</v>
      </c>
      <c r="E17" s="17">
        <v>15953887.801058762</v>
      </c>
      <c r="F17" s="17">
        <v>6911337.7332333336</v>
      </c>
      <c r="G17" s="17">
        <v>8434816.8792749997</v>
      </c>
      <c r="H17" s="62">
        <v>31370117.143567093</v>
      </c>
      <c r="I17" s="17">
        <v>139614712.28951031</v>
      </c>
      <c r="J17" s="18">
        <v>170984829.43307739</v>
      </c>
      <c r="K17" s="19">
        <v>177578.14</v>
      </c>
      <c r="L17" s="30">
        <v>171162407.57307738</v>
      </c>
      <c r="N17" s="66">
        <v>12</v>
      </c>
      <c r="O17" s="123">
        <v>12</v>
      </c>
    </row>
    <row r="18" spans="1:15" x14ac:dyDescent="0.2">
      <c r="A18" s="49"/>
      <c r="B18" s="180">
        <v>2008</v>
      </c>
      <c r="C18" s="29">
        <v>3033006.2000000007</v>
      </c>
      <c r="D18" s="17">
        <v>171579.02375000002</v>
      </c>
      <c r="E18" s="17">
        <v>17124252.631758332</v>
      </c>
      <c r="F18" s="17">
        <v>6397351.2279916666</v>
      </c>
      <c r="G18" s="17">
        <v>9148706.577608332</v>
      </c>
      <c r="H18" s="62">
        <v>32841889.461108331</v>
      </c>
      <c r="I18" s="17">
        <v>166814725.55289999</v>
      </c>
      <c r="J18" s="18">
        <v>199656615.01400831</v>
      </c>
      <c r="K18" s="19">
        <v>238985.58924667432</v>
      </c>
      <c r="L18" s="30">
        <v>199895600.60325497</v>
      </c>
      <c r="N18" s="66">
        <v>12</v>
      </c>
      <c r="O18" s="123">
        <v>12</v>
      </c>
    </row>
    <row r="19" spans="1:15" x14ac:dyDescent="0.2">
      <c r="A19" s="49"/>
      <c r="B19" s="180">
        <v>2009</v>
      </c>
      <c r="C19" s="29">
        <v>1860122.8900000004</v>
      </c>
      <c r="D19" s="17">
        <v>734023.31315000006</v>
      </c>
      <c r="E19" s="17">
        <v>16051068.611683335</v>
      </c>
      <c r="F19" s="17">
        <v>8303820.5106583331</v>
      </c>
      <c r="G19" s="17">
        <v>10021011.052108333</v>
      </c>
      <c r="H19" s="62">
        <v>35109923.487599999</v>
      </c>
      <c r="I19" s="17">
        <v>170681838.49895</v>
      </c>
      <c r="J19" s="18">
        <v>205791761.98655</v>
      </c>
      <c r="K19" s="19">
        <v>355742.13</v>
      </c>
      <c r="L19" s="30">
        <v>206147504.11655</v>
      </c>
      <c r="N19" s="66">
        <v>12</v>
      </c>
      <c r="O19" s="123">
        <v>12</v>
      </c>
    </row>
    <row r="20" spans="1:15" x14ac:dyDescent="0.2">
      <c r="A20" s="49"/>
      <c r="B20" s="180">
        <v>2010</v>
      </c>
      <c r="C20" s="29">
        <v>1384670.6099999999</v>
      </c>
      <c r="D20" s="17">
        <v>791797.14210833341</v>
      </c>
      <c r="E20" s="17">
        <v>17380083.670400001</v>
      </c>
      <c r="F20" s="17">
        <v>9734398.2615106218</v>
      </c>
      <c r="G20" s="17">
        <v>8945261.8761666641</v>
      </c>
      <c r="H20" s="62">
        <v>36851540.950185619</v>
      </c>
      <c r="I20" s="17">
        <v>180051074.17483887</v>
      </c>
      <c r="J20" s="18">
        <v>216902615.1250245</v>
      </c>
      <c r="K20" s="19">
        <v>53908.03</v>
      </c>
      <c r="L20" s="30">
        <v>216956523.1550245</v>
      </c>
      <c r="N20" s="66">
        <v>12</v>
      </c>
      <c r="O20" s="123">
        <v>12</v>
      </c>
    </row>
    <row r="21" spans="1:15" x14ac:dyDescent="0.2">
      <c r="A21" s="49"/>
      <c r="B21" s="180">
        <v>2011</v>
      </c>
      <c r="C21" s="29">
        <v>1644809.3699999999</v>
      </c>
      <c r="D21" s="17">
        <v>1091871.2315833333</v>
      </c>
      <c r="E21" s="17">
        <v>20131469.76184167</v>
      </c>
      <c r="F21" s="17">
        <v>10322829.694201708</v>
      </c>
      <c r="G21" s="17">
        <v>12785852.084199999</v>
      </c>
      <c r="H21" s="62">
        <v>44332022.771826714</v>
      </c>
      <c r="I21" s="17">
        <v>195824120.08968648</v>
      </c>
      <c r="J21" s="18">
        <v>240156142.8615132</v>
      </c>
      <c r="K21" s="19">
        <v>194061.11</v>
      </c>
      <c r="L21" s="30">
        <v>240350203.97151321</v>
      </c>
      <c r="N21" s="66">
        <v>12</v>
      </c>
      <c r="O21" s="123">
        <v>12</v>
      </c>
    </row>
    <row r="22" spans="1:15" x14ac:dyDescent="0.2">
      <c r="A22" s="49"/>
      <c r="B22" s="180">
        <v>2012</v>
      </c>
      <c r="C22" s="29">
        <v>5469030.8700000001</v>
      </c>
      <c r="D22" s="17">
        <v>1909830.3479666668</v>
      </c>
      <c r="E22" s="17">
        <v>22973369.949958336</v>
      </c>
      <c r="F22" s="17">
        <v>13639472.484003922</v>
      </c>
      <c r="G22" s="17">
        <v>17323022.193608336</v>
      </c>
      <c r="H22" s="62">
        <v>55845694.975537263</v>
      </c>
      <c r="I22" s="17">
        <v>215236059.34505773</v>
      </c>
      <c r="J22" s="18">
        <v>271081754.32059497</v>
      </c>
      <c r="K22" s="19">
        <v>206895.94</v>
      </c>
      <c r="L22" s="30">
        <v>271288650.26059496</v>
      </c>
      <c r="N22" s="66">
        <v>12</v>
      </c>
      <c r="O22" s="123">
        <v>12</v>
      </c>
    </row>
    <row r="23" spans="1:15" x14ac:dyDescent="0.2">
      <c r="A23" s="49"/>
      <c r="B23" s="180">
        <v>2013</v>
      </c>
      <c r="C23" s="29">
        <v>5236909.1499999994</v>
      </c>
      <c r="D23" s="17">
        <v>1978545.6758833334</v>
      </c>
      <c r="E23" s="17">
        <v>24819995.576125003</v>
      </c>
      <c r="F23" s="17">
        <v>13773180.034159523</v>
      </c>
      <c r="G23" s="17">
        <v>15534131.357166665</v>
      </c>
      <c r="H23" s="62">
        <v>56105852.643334523</v>
      </c>
      <c r="I23" s="17">
        <v>215089214.53683403</v>
      </c>
      <c r="J23" s="18">
        <v>271195067.18016857</v>
      </c>
      <c r="K23" s="19">
        <v>566081.84000000008</v>
      </c>
      <c r="L23" s="30">
        <v>271761149.02016854</v>
      </c>
      <c r="N23" s="66">
        <v>12</v>
      </c>
      <c r="O23" s="123">
        <v>12</v>
      </c>
    </row>
    <row r="24" spans="1:15" x14ac:dyDescent="0.2">
      <c r="A24" s="49"/>
      <c r="B24" s="180">
        <v>2014</v>
      </c>
      <c r="C24" s="29">
        <v>7417762.7300000004</v>
      </c>
      <c r="D24" s="17">
        <v>3023177.8124166671</v>
      </c>
      <c r="E24" s="17">
        <v>28597999.55534802</v>
      </c>
      <c r="F24" s="17">
        <v>18787622.43852549</v>
      </c>
      <c r="G24" s="17">
        <v>13265398.433888096</v>
      </c>
      <c r="H24" s="62">
        <v>63674198.240178272</v>
      </c>
      <c r="I24" s="17">
        <v>236250603.70783168</v>
      </c>
      <c r="J24" s="18">
        <v>299924801.94800997</v>
      </c>
      <c r="K24" s="19">
        <v>1250539.6300000001</v>
      </c>
      <c r="L24" s="30">
        <v>301175341.57800996</v>
      </c>
      <c r="N24" s="66">
        <v>12</v>
      </c>
      <c r="O24" s="123">
        <v>12</v>
      </c>
    </row>
    <row r="25" spans="1:15" x14ac:dyDescent="0.2">
      <c r="A25" s="49"/>
      <c r="B25" s="181">
        <v>2015</v>
      </c>
      <c r="C25" s="29">
        <v>8030171.1000000015</v>
      </c>
      <c r="D25" s="17">
        <v>3761444.8322916664</v>
      </c>
      <c r="E25" s="17">
        <v>32680262.776796635</v>
      </c>
      <c r="F25" s="17">
        <v>25694145.947491668</v>
      </c>
      <c r="G25" s="17">
        <v>15847918.314560417</v>
      </c>
      <c r="H25" s="62">
        <v>77983771.871140391</v>
      </c>
      <c r="I25" s="17">
        <v>271070812.93996227</v>
      </c>
      <c r="J25" s="18">
        <v>349054584.81110263</v>
      </c>
      <c r="K25" s="19">
        <v>440694.58</v>
      </c>
      <c r="L25" s="30">
        <v>349495279.39110261</v>
      </c>
      <c r="N25" s="67">
        <v>12</v>
      </c>
      <c r="O25" s="124">
        <v>12</v>
      </c>
    </row>
    <row r="26" spans="1:15" x14ac:dyDescent="0.2">
      <c r="A26" s="49"/>
      <c r="B26" s="182" t="s">
        <v>6</v>
      </c>
      <c r="C26" s="31">
        <f t="shared" ref="C26:L26" si="0">SUM(C6:C25)</f>
        <v>155666792.20104811</v>
      </c>
      <c r="D26" s="64">
        <f t="shared" si="0"/>
        <v>23259867.579150002</v>
      </c>
      <c r="E26" s="32">
        <f t="shared" si="0"/>
        <v>341261221.72321916</v>
      </c>
      <c r="F26" s="32">
        <f t="shared" si="0"/>
        <v>145592634.2165606</v>
      </c>
      <c r="G26" s="32">
        <f t="shared" si="0"/>
        <v>147419768.01556519</v>
      </c>
      <c r="H26" s="31">
        <f t="shared" si="0"/>
        <v>657533491.53449476</v>
      </c>
      <c r="I26" s="32">
        <f t="shared" si="0"/>
        <v>2442352034.5900679</v>
      </c>
      <c r="J26" s="64">
        <f t="shared" si="0"/>
        <v>3099885526.1245632</v>
      </c>
      <c r="K26" s="65">
        <f t="shared" si="0"/>
        <v>116012978.00778668</v>
      </c>
      <c r="L26" s="65">
        <f t="shared" si="0"/>
        <v>3215898504.1323495</v>
      </c>
    </row>
    <row r="27" spans="1:15" x14ac:dyDescent="0.2">
      <c r="A27" s="49"/>
      <c r="C27" s="33"/>
      <c r="D27" s="33"/>
      <c r="E27" s="33"/>
      <c r="F27" s="33"/>
      <c r="G27" s="33"/>
      <c r="H27" s="33"/>
      <c r="I27" s="33"/>
      <c r="J27" s="33"/>
      <c r="K27" s="33"/>
      <c r="L27" s="33"/>
    </row>
    <row r="28" spans="1:15" x14ac:dyDescent="0.2">
      <c r="A28" s="49"/>
      <c r="C28" s="184"/>
      <c r="D28" s="184"/>
      <c r="E28" s="184"/>
      <c r="F28" s="184"/>
      <c r="G28" s="184"/>
      <c r="H28" s="184"/>
      <c r="I28" s="184"/>
      <c r="J28" s="184"/>
      <c r="K28" s="184"/>
      <c r="L28" s="184"/>
    </row>
    <row r="29" spans="1:15" x14ac:dyDescent="0.2">
      <c r="B29" s="203"/>
      <c r="C29" s="204"/>
      <c r="D29" s="204"/>
      <c r="E29" s="204"/>
      <c r="F29" s="204"/>
      <c r="G29" s="204"/>
      <c r="H29" s="204"/>
      <c r="I29" s="204"/>
      <c r="J29" s="17"/>
      <c r="K29" s="204"/>
      <c r="L29" s="8"/>
    </row>
    <row r="30" spans="1:15" x14ac:dyDescent="0.2">
      <c r="B30" s="5" t="s">
        <v>12</v>
      </c>
    </row>
    <row r="31" spans="1:15" x14ac:dyDescent="0.2">
      <c r="B31" s="4" t="s">
        <v>20</v>
      </c>
    </row>
    <row r="32" spans="1:15" x14ac:dyDescent="0.2">
      <c r="B32" s="4" t="s">
        <v>14</v>
      </c>
    </row>
    <row r="33" spans="2:2" x14ac:dyDescent="0.2">
      <c r="B33" s="4" t="s">
        <v>28</v>
      </c>
    </row>
    <row r="34" spans="2:2" x14ac:dyDescent="0.2">
      <c r="B34" s="4"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5"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Disclaimer</vt:lpstr>
      <vt:lpstr>Data for Website</vt:lpstr>
      <vt:lpstr>Survey Comparison</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Patterns</vt:lpstr>
      <vt:lpstr>12) Asbestosis Patterns</vt:lpstr>
      <vt:lpstr>13) Lung Cancer Patterns</vt:lpstr>
      <vt:lpstr>14) Pleural Thickening Patterns</vt:lpstr>
      <vt:lpstr>15) PP (Scotland &amp; NI) Patterns</vt:lpstr>
      <vt:lpstr>MARKET_SHARE</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Rob Brooks</cp:lastModifiedBy>
  <cp:lastPrinted>2016-08-01T16:06:40Z</cp:lastPrinted>
  <dcterms:created xsi:type="dcterms:W3CDTF">2007-05-24T11:51:49Z</dcterms:created>
  <dcterms:modified xsi:type="dcterms:W3CDTF">2016-08-04T18:02:47Z</dcterms:modified>
</cp:coreProperties>
</file>