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5195" windowHeight="11745" tabRatio="890"/>
  </bookViews>
  <sheets>
    <sheet name="Disclaimer" sheetId="2" r:id="rId1"/>
    <sheet name="Summarised data" sheetId="23" r:id="rId2"/>
    <sheet name="1) Claims Notified" sheetId="1" r:id="rId3"/>
    <sheet name="2) Nil Settled (NY)" sheetId="3" r:id="rId4"/>
    <sheet name="3) Nil Settled (SY)" sheetId="20" r:id="rId5"/>
    <sheet name="4) Settled At Cost (NY)" sheetId="4" r:id="rId6"/>
    <sheet name="5) Settled At Cost (SY)" sheetId="5" r:id="rId7"/>
    <sheet name="6) Incurred (NY)" sheetId="9" r:id="rId8"/>
    <sheet name="7) Paid (SY)" sheetId="19" r:id="rId9"/>
    <sheet name="8) Average Age (NY)" sheetId="11" r:id="rId10"/>
  </sheets>
  <definedNames>
    <definedName name="_xlnm.Print_Area" localSheetId="2">'1) Claims Notified'!$B$1:$M$29</definedName>
    <definedName name="_xlnm.Print_Area" localSheetId="3">'2) Nil Settled (NY)'!$B$1:$M$29</definedName>
    <definedName name="_xlnm.Print_Area" localSheetId="4">'3) Nil Settled (SY)'!$B$1:$M$29</definedName>
    <definedName name="_xlnm.Print_Area" localSheetId="5">'4) Settled At Cost (NY)'!$B$1:$M$29</definedName>
    <definedName name="_xlnm.Print_Area" localSheetId="6">'5) Settled At Cost (SY)'!$B$1:$M$29</definedName>
    <definedName name="_xlnm.Print_Area" localSheetId="7">'6) Incurred (NY)'!$B$1:$M$30</definedName>
    <definedName name="_xlnm.Print_Area" localSheetId="8">'7) Paid (SY)'!$B$1:$M$30</definedName>
    <definedName name="_xlnm.Print_Area" localSheetId="9">'8) Average Age (NY)'!$B$1:$M$27</definedName>
    <definedName name="_xlnm.Print_Area" localSheetId="0">Disclaimer!$B$2:$B$25</definedName>
  </definedNames>
  <calcPr calcId="145621"/>
</workbook>
</file>

<file path=xl/calcChain.xml><?xml version="1.0" encoding="utf-8"?>
<calcChain xmlns="http://schemas.openxmlformats.org/spreadsheetml/2006/main">
  <c r="AG23" i="1" l="1"/>
  <c r="AF23" i="1"/>
  <c r="AE23" i="1"/>
  <c r="AD23" i="1"/>
  <c r="AC23" i="1"/>
  <c r="AG22" i="1"/>
  <c r="AF22" i="1"/>
  <c r="AE22" i="1"/>
  <c r="AD22" i="1"/>
  <c r="AC22" i="1"/>
  <c r="AG21" i="1"/>
  <c r="AF21" i="1"/>
  <c r="AE21" i="1"/>
  <c r="AD21" i="1"/>
  <c r="AC21" i="1"/>
  <c r="AG20" i="1"/>
  <c r="AF20" i="1"/>
  <c r="AE20" i="1"/>
  <c r="AD20" i="1"/>
  <c r="AC20" i="1"/>
  <c r="AG19" i="1"/>
  <c r="AF19" i="1"/>
  <c r="AE19" i="1"/>
  <c r="AD19" i="1"/>
  <c r="AC19" i="1"/>
  <c r="AG18" i="1"/>
  <c r="AF18" i="1"/>
  <c r="AE18" i="1"/>
  <c r="AD18" i="1"/>
  <c r="AC18" i="1"/>
  <c r="AG17" i="1"/>
  <c r="AF17" i="1"/>
  <c r="AE17" i="1"/>
  <c r="AD17" i="1"/>
  <c r="AC17" i="1"/>
  <c r="AG16" i="1"/>
  <c r="AF16" i="1"/>
  <c r="AE16" i="1"/>
  <c r="AD16" i="1"/>
  <c r="AC16" i="1"/>
  <c r="AG15" i="1"/>
  <c r="AF15" i="1"/>
  <c r="AE15" i="1"/>
  <c r="AD15" i="1"/>
  <c r="AC15" i="1"/>
  <c r="AG14" i="1"/>
  <c r="AF14" i="1"/>
  <c r="AE14" i="1"/>
  <c r="AD14" i="1"/>
  <c r="AC14" i="1"/>
  <c r="AG13" i="1"/>
  <c r="AF13" i="1"/>
  <c r="AE13" i="1"/>
  <c r="AD13" i="1"/>
  <c r="AC13" i="1"/>
  <c r="AG12" i="1"/>
  <c r="AF12" i="1"/>
  <c r="AE12" i="1"/>
  <c r="AD12" i="1"/>
  <c r="AC12" i="1"/>
  <c r="AG11" i="1"/>
  <c r="AF11" i="1"/>
  <c r="AE11" i="1"/>
  <c r="AD11" i="1"/>
  <c r="AC11" i="1"/>
  <c r="AG10" i="1"/>
  <c r="AF10" i="1"/>
  <c r="AE10" i="1"/>
  <c r="AD10" i="1"/>
  <c r="AC10" i="1"/>
  <c r="AG9" i="1"/>
  <c r="AF9" i="1"/>
  <c r="AE9" i="1"/>
  <c r="AD9" i="1"/>
  <c r="AC9" i="1"/>
  <c r="AG8" i="1"/>
  <c r="AF8" i="1"/>
  <c r="AE8" i="1"/>
  <c r="AD8" i="1"/>
  <c r="AC8" i="1"/>
  <c r="AG7" i="1"/>
  <c r="AF7" i="1"/>
  <c r="AE7" i="1"/>
  <c r="AD7" i="1"/>
  <c r="AC7" i="1"/>
  <c r="AG6" i="1"/>
  <c r="AF6" i="1"/>
  <c r="AE6" i="1"/>
  <c r="AD6" i="1"/>
  <c r="AC6" i="1"/>
  <c r="AG5" i="1"/>
  <c r="AF5" i="1"/>
  <c r="AE5" i="1"/>
  <c r="AD5" i="1"/>
  <c r="AC5" i="1"/>
  <c r="AG4" i="1"/>
  <c r="AF4" i="1"/>
  <c r="AE4" i="1"/>
  <c r="AD4" i="1"/>
  <c r="AC4" i="1"/>
  <c r="D4" i="11"/>
  <c r="W5" i="1"/>
  <c r="AA5" i="1"/>
  <c r="Z6" i="1"/>
  <c r="Y7" i="1"/>
  <c r="X8" i="1"/>
  <c r="W9" i="1"/>
  <c r="AA9" i="1"/>
  <c r="Y10" i="1"/>
  <c r="Z10" i="1"/>
  <c r="X11" i="1"/>
  <c r="Y11" i="1"/>
  <c r="W12" i="1"/>
  <c r="X12" i="1"/>
  <c r="AA12" i="1"/>
  <c r="W13" i="1"/>
  <c r="Z13" i="1"/>
  <c r="AA13" i="1"/>
  <c r="Y14" i="1"/>
  <c r="Z14" i="1"/>
  <c r="X15" i="1"/>
  <c r="Y15" i="1"/>
  <c r="W16" i="1"/>
  <c r="X16" i="1"/>
  <c r="AA16" i="1"/>
  <c r="W17" i="1"/>
  <c r="Z17" i="1"/>
  <c r="AA17" i="1"/>
  <c r="Y18" i="1"/>
  <c r="Z18" i="1"/>
  <c r="X19" i="1"/>
  <c r="Y19" i="1"/>
  <c r="W20" i="1"/>
  <c r="X20" i="1"/>
  <c r="AA20" i="1"/>
  <c r="W21" i="1"/>
  <c r="Z21" i="1"/>
  <c r="AA21" i="1"/>
  <c r="Y22" i="1"/>
  <c r="Z22" i="1"/>
  <c r="X23" i="1"/>
  <c r="Y23" i="1"/>
  <c r="U23" i="1"/>
  <c r="AA23" i="1" s="1"/>
  <c r="T23" i="1"/>
  <c r="Z23" i="1" s="1"/>
  <c r="S23" i="1"/>
  <c r="R23" i="1"/>
  <c r="Q23" i="1"/>
  <c r="W23" i="1" s="1"/>
  <c r="U22" i="1"/>
  <c r="AA22" i="1" s="1"/>
  <c r="T22" i="1"/>
  <c r="S22" i="1"/>
  <c r="R22" i="1"/>
  <c r="X22" i="1" s="1"/>
  <c r="Q22" i="1"/>
  <c r="W22" i="1" s="1"/>
  <c r="U21" i="1"/>
  <c r="T21" i="1"/>
  <c r="S21" i="1"/>
  <c r="Y21" i="1" s="1"/>
  <c r="R21" i="1"/>
  <c r="X21" i="1" s="1"/>
  <c r="Q21" i="1"/>
  <c r="U20" i="1"/>
  <c r="T20" i="1"/>
  <c r="Z20" i="1" s="1"/>
  <c r="S20" i="1"/>
  <c r="Y20" i="1" s="1"/>
  <c r="R20" i="1"/>
  <c r="Q20" i="1"/>
  <c r="U19" i="1"/>
  <c r="AA19" i="1" s="1"/>
  <c r="T19" i="1"/>
  <c r="Z19" i="1" s="1"/>
  <c r="S19" i="1"/>
  <c r="R19" i="1"/>
  <c r="Q19" i="1"/>
  <c r="W19" i="1" s="1"/>
  <c r="U18" i="1"/>
  <c r="AA18" i="1" s="1"/>
  <c r="T18" i="1"/>
  <c r="S18" i="1"/>
  <c r="R18" i="1"/>
  <c r="X18" i="1" s="1"/>
  <c r="Q18" i="1"/>
  <c r="W18" i="1" s="1"/>
  <c r="U17" i="1"/>
  <c r="T17" i="1"/>
  <c r="S17" i="1"/>
  <c r="Y17" i="1" s="1"/>
  <c r="R17" i="1"/>
  <c r="X17" i="1" s="1"/>
  <c r="Q17" i="1"/>
  <c r="U16" i="1"/>
  <c r="T16" i="1"/>
  <c r="Z16" i="1" s="1"/>
  <c r="S16" i="1"/>
  <c r="Y16" i="1" s="1"/>
  <c r="R16" i="1"/>
  <c r="Q16" i="1"/>
  <c r="U15" i="1"/>
  <c r="AA15" i="1" s="1"/>
  <c r="T15" i="1"/>
  <c r="Z15" i="1" s="1"/>
  <c r="S15" i="1"/>
  <c r="R15" i="1"/>
  <c r="Q15" i="1"/>
  <c r="W15" i="1" s="1"/>
  <c r="U14" i="1"/>
  <c r="AA14" i="1" s="1"/>
  <c r="T14" i="1"/>
  <c r="S14" i="1"/>
  <c r="R14" i="1"/>
  <c r="X14" i="1" s="1"/>
  <c r="Q14" i="1"/>
  <c r="W14" i="1" s="1"/>
  <c r="U13" i="1"/>
  <c r="T13" i="1"/>
  <c r="S13" i="1"/>
  <c r="Y13" i="1" s="1"/>
  <c r="R13" i="1"/>
  <c r="X13" i="1" s="1"/>
  <c r="Q13" i="1"/>
  <c r="U12" i="1"/>
  <c r="T12" i="1"/>
  <c r="Z12" i="1" s="1"/>
  <c r="S12" i="1"/>
  <c r="Y12" i="1" s="1"/>
  <c r="R12" i="1"/>
  <c r="Q12" i="1"/>
  <c r="U11" i="1"/>
  <c r="AA11" i="1" s="1"/>
  <c r="T11" i="1"/>
  <c r="Z11" i="1" s="1"/>
  <c r="S11" i="1"/>
  <c r="R11" i="1"/>
  <c r="Q11" i="1"/>
  <c r="W11" i="1" s="1"/>
  <c r="U10" i="1"/>
  <c r="AA10" i="1" s="1"/>
  <c r="T10" i="1"/>
  <c r="S10" i="1"/>
  <c r="R10" i="1"/>
  <c r="X10" i="1" s="1"/>
  <c r="Q10" i="1"/>
  <c r="W10" i="1" s="1"/>
  <c r="U9" i="1"/>
  <c r="T9" i="1"/>
  <c r="Z9" i="1" s="1"/>
  <c r="S9" i="1"/>
  <c r="Y9" i="1" s="1"/>
  <c r="R9" i="1"/>
  <c r="X9" i="1" s="1"/>
  <c r="Q9" i="1"/>
  <c r="U8" i="1"/>
  <c r="AA8" i="1" s="1"/>
  <c r="T8" i="1"/>
  <c r="Z8" i="1" s="1"/>
  <c r="S8" i="1"/>
  <c r="Y8" i="1" s="1"/>
  <c r="R8" i="1"/>
  <c r="Q8" i="1"/>
  <c r="W8" i="1" s="1"/>
  <c r="U7" i="1"/>
  <c r="AA7" i="1" s="1"/>
  <c r="T7" i="1"/>
  <c r="Z7" i="1" s="1"/>
  <c r="S7" i="1"/>
  <c r="R7" i="1"/>
  <c r="X7" i="1" s="1"/>
  <c r="Q7" i="1"/>
  <c r="W7" i="1" s="1"/>
  <c r="U6" i="1"/>
  <c r="AA6" i="1" s="1"/>
  <c r="T6" i="1"/>
  <c r="S6" i="1"/>
  <c r="Y6" i="1" s="1"/>
  <c r="R6" i="1"/>
  <c r="X6" i="1" s="1"/>
  <c r="Q6" i="1"/>
  <c r="W6" i="1" s="1"/>
  <c r="U5" i="1"/>
  <c r="T5" i="1"/>
  <c r="Z5" i="1" s="1"/>
  <c r="S5" i="1"/>
  <c r="Y5" i="1" s="1"/>
  <c r="R5" i="1"/>
  <c r="X5" i="1" s="1"/>
  <c r="Q5" i="1"/>
  <c r="W74" i="23" l="1"/>
  <c r="W73" i="23"/>
  <c r="W72" i="23"/>
  <c r="W71" i="23"/>
  <c r="W70" i="23"/>
  <c r="W69" i="23"/>
  <c r="W68" i="23"/>
  <c r="W67" i="23"/>
  <c r="W66" i="23"/>
  <c r="W65" i="23"/>
  <c r="W64" i="23"/>
  <c r="W63" i="23"/>
  <c r="W62" i="23"/>
  <c r="W61" i="23"/>
  <c r="W60" i="23"/>
  <c r="W59" i="23"/>
  <c r="W58" i="23"/>
  <c r="W57" i="23"/>
  <c r="W56" i="23"/>
  <c r="W55" i="23"/>
  <c r="V74" i="23"/>
  <c r="U74" i="23"/>
  <c r="T74" i="23"/>
  <c r="S74" i="23"/>
  <c r="V73" i="23"/>
  <c r="U73" i="23"/>
  <c r="T73" i="23"/>
  <c r="S73" i="23"/>
  <c r="V72" i="23"/>
  <c r="U72" i="23"/>
  <c r="T72" i="23"/>
  <c r="S72" i="23"/>
  <c r="V71" i="23"/>
  <c r="U71" i="23"/>
  <c r="T71" i="23"/>
  <c r="S71" i="23"/>
  <c r="V70" i="23"/>
  <c r="U70" i="23"/>
  <c r="T70" i="23"/>
  <c r="S70" i="23"/>
  <c r="V69" i="23"/>
  <c r="U69" i="23"/>
  <c r="T69" i="23"/>
  <c r="S69" i="23"/>
  <c r="V68" i="23"/>
  <c r="U68" i="23"/>
  <c r="T68" i="23"/>
  <c r="S68" i="23"/>
  <c r="V67" i="23"/>
  <c r="U67" i="23"/>
  <c r="T67" i="23"/>
  <c r="S67" i="23"/>
  <c r="V66" i="23"/>
  <c r="U66" i="23"/>
  <c r="T66" i="23"/>
  <c r="S66" i="23"/>
  <c r="V65" i="23"/>
  <c r="U65" i="23"/>
  <c r="T65" i="23"/>
  <c r="S65" i="23"/>
  <c r="V64" i="23"/>
  <c r="U64" i="23"/>
  <c r="T64" i="23"/>
  <c r="S64" i="23"/>
  <c r="V63" i="23"/>
  <c r="U63" i="23"/>
  <c r="T63" i="23"/>
  <c r="S63" i="23"/>
  <c r="V62" i="23"/>
  <c r="U62" i="23"/>
  <c r="T62" i="23"/>
  <c r="S62" i="23"/>
  <c r="V61" i="23"/>
  <c r="U61" i="23"/>
  <c r="T61" i="23"/>
  <c r="S61" i="23"/>
  <c r="V60" i="23"/>
  <c r="U60" i="23"/>
  <c r="T60" i="23"/>
  <c r="S60" i="23"/>
  <c r="V59" i="23"/>
  <c r="U59" i="23"/>
  <c r="T59" i="23"/>
  <c r="S59" i="23"/>
  <c r="V58" i="23"/>
  <c r="U58" i="23"/>
  <c r="T58" i="23"/>
  <c r="S58" i="23"/>
  <c r="V57" i="23"/>
  <c r="U57" i="23"/>
  <c r="T57" i="23"/>
  <c r="S57" i="23"/>
  <c r="V56" i="23"/>
  <c r="U56" i="23"/>
  <c r="T56" i="23"/>
  <c r="S56" i="23"/>
  <c r="V55" i="23"/>
  <c r="U55" i="23"/>
  <c r="T55" i="23"/>
  <c r="S55" i="23"/>
  <c r="G74" i="23"/>
  <c r="G73" i="23"/>
  <c r="G72" i="23"/>
  <c r="G71" i="23"/>
  <c r="G70" i="23"/>
  <c r="G69" i="23"/>
  <c r="G68" i="23"/>
  <c r="G67" i="23"/>
  <c r="G66" i="23"/>
  <c r="G65" i="23"/>
  <c r="G64" i="23"/>
  <c r="G63" i="23"/>
  <c r="G62" i="23"/>
  <c r="G61" i="23"/>
  <c r="G60" i="23"/>
  <c r="G59" i="23"/>
  <c r="G58" i="23"/>
  <c r="G57" i="23"/>
  <c r="G56" i="23"/>
  <c r="G55" i="23"/>
  <c r="C56" i="23"/>
  <c r="D56" i="23"/>
  <c r="E56" i="23"/>
  <c r="F56" i="23"/>
  <c r="C57" i="23"/>
  <c r="D57" i="23"/>
  <c r="E57" i="23"/>
  <c r="F57" i="23"/>
  <c r="C58" i="23"/>
  <c r="D58" i="23"/>
  <c r="E58" i="23"/>
  <c r="F58" i="23"/>
  <c r="C59" i="23"/>
  <c r="D59" i="23"/>
  <c r="E59" i="23"/>
  <c r="F59" i="23"/>
  <c r="C60" i="23"/>
  <c r="D60" i="23"/>
  <c r="E60" i="23"/>
  <c r="F60" i="23"/>
  <c r="C61" i="23"/>
  <c r="D61" i="23"/>
  <c r="E61" i="23"/>
  <c r="F61" i="23"/>
  <c r="C62" i="23"/>
  <c r="D62" i="23"/>
  <c r="E62" i="23"/>
  <c r="F62" i="23"/>
  <c r="C63" i="23"/>
  <c r="D63" i="23"/>
  <c r="E63" i="23"/>
  <c r="F63" i="23"/>
  <c r="C64" i="23"/>
  <c r="D64" i="23"/>
  <c r="E64" i="23"/>
  <c r="F64" i="23"/>
  <c r="C65" i="23"/>
  <c r="D65" i="23"/>
  <c r="E65" i="23"/>
  <c r="F65" i="23"/>
  <c r="C66" i="23"/>
  <c r="D66" i="23"/>
  <c r="E66" i="23"/>
  <c r="F66" i="23"/>
  <c r="C67" i="23"/>
  <c r="D67" i="23"/>
  <c r="E67" i="23"/>
  <c r="F67" i="23"/>
  <c r="C68" i="23"/>
  <c r="D68" i="23"/>
  <c r="E68" i="23"/>
  <c r="F68" i="23"/>
  <c r="C69" i="23"/>
  <c r="D69" i="23"/>
  <c r="E69" i="23"/>
  <c r="F69" i="23"/>
  <c r="C70" i="23"/>
  <c r="D70" i="23"/>
  <c r="E70" i="23"/>
  <c r="F70" i="23"/>
  <c r="C71" i="23"/>
  <c r="D71" i="23"/>
  <c r="E71" i="23"/>
  <c r="F71" i="23"/>
  <c r="C72" i="23"/>
  <c r="D72" i="23"/>
  <c r="E72" i="23"/>
  <c r="F72" i="23"/>
  <c r="C73" i="23"/>
  <c r="D73" i="23"/>
  <c r="E73" i="23"/>
  <c r="F73" i="23"/>
  <c r="C74" i="23"/>
  <c r="D74" i="23"/>
  <c r="E74" i="23"/>
  <c r="F74" i="23"/>
  <c r="D55" i="23"/>
  <c r="E55" i="23"/>
  <c r="F55" i="23"/>
  <c r="C55" i="23"/>
  <c r="O74" i="23" l="1"/>
  <c r="O73" i="23"/>
  <c r="O72" i="23"/>
  <c r="O71" i="23"/>
  <c r="O70" i="23"/>
  <c r="O69" i="23"/>
  <c r="O68" i="23"/>
  <c r="O67" i="23"/>
  <c r="O66" i="23"/>
  <c r="O65" i="23"/>
  <c r="O64" i="23"/>
  <c r="O63" i="23"/>
  <c r="O62" i="23"/>
  <c r="O61" i="23"/>
  <c r="O60" i="23"/>
  <c r="O59" i="23"/>
  <c r="O58" i="23"/>
  <c r="O57" i="23"/>
  <c r="O56" i="23"/>
  <c r="O55" i="23"/>
  <c r="N74" i="23"/>
  <c r="M74" i="23"/>
  <c r="L74" i="23"/>
  <c r="K74" i="23"/>
  <c r="N73" i="23"/>
  <c r="M73" i="23"/>
  <c r="L73" i="23"/>
  <c r="K73" i="23"/>
  <c r="N72" i="23"/>
  <c r="M72" i="23"/>
  <c r="L72" i="23"/>
  <c r="K72" i="23"/>
  <c r="N71" i="23"/>
  <c r="M71" i="23"/>
  <c r="L71" i="23"/>
  <c r="K71" i="23"/>
  <c r="N70" i="23"/>
  <c r="M70" i="23"/>
  <c r="L70" i="23"/>
  <c r="K70" i="23"/>
  <c r="N69" i="23"/>
  <c r="M69" i="23"/>
  <c r="L69" i="23"/>
  <c r="K69" i="23"/>
  <c r="N68" i="23"/>
  <c r="M68" i="23"/>
  <c r="L68" i="23"/>
  <c r="K68" i="23"/>
  <c r="N67" i="23"/>
  <c r="M67" i="23"/>
  <c r="L67" i="23"/>
  <c r="K67" i="23"/>
  <c r="N66" i="23"/>
  <c r="M66" i="23"/>
  <c r="L66" i="23"/>
  <c r="K66" i="23"/>
  <c r="N65" i="23"/>
  <c r="M65" i="23"/>
  <c r="L65" i="23"/>
  <c r="K65" i="23"/>
  <c r="N64" i="23"/>
  <c r="M64" i="23"/>
  <c r="L64" i="23"/>
  <c r="K64" i="23"/>
  <c r="N63" i="23"/>
  <c r="M63" i="23"/>
  <c r="L63" i="23"/>
  <c r="K63" i="23"/>
  <c r="N62" i="23"/>
  <c r="M62" i="23"/>
  <c r="L62" i="23"/>
  <c r="K62" i="23"/>
  <c r="N61" i="23"/>
  <c r="M61" i="23"/>
  <c r="L61" i="23"/>
  <c r="K61" i="23"/>
  <c r="N60" i="23"/>
  <c r="M60" i="23"/>
  <c r="L60" i="23"/>
  <c r="K60" i="23"/>
  <c r="N59" i="23"/>
  <c r="M59" i="23"/>
  <c r="L59" i="23"/>
  <c r="K59" i="23"/>
  <c r="N58" i="23"/>
  <c r="M58" i="23"/>
  <c r="L58" i="23"/>
  <c r="K58" i="23"/>
  <c r="N57" i="23"/>
  <c r="M57" i="23"/>
  <c r="L57" i="23"/>
  <c r="K57" i="23"/>
  <c r="N56" i="23"/>
  <c r="M56" i="23"/>
  <c r="L56" i="23"/>
  <c r="K56" i="23"/>
  <c r="N55" i="23"/>
  <c r="M55" i="23"/>
  <c r="L55" i="23"/>
  <c r="K55" i="23"/>
  <c r="O6" i="23"/>
  <c r="O7" i="23"/>
  <c r="O8" i="23"/>
  <c r="O9" i="23"/>
  <c r="O10" i="23"/>
  <c r="O11" i="23"/>
  <c r="O12" i="23"/>
  <c r="O13" i="23"/>
  <c r="O14" i="23"/>
  <c r="O15" i="23"/>
  <c r="O16" i="23"/>
  <c r="O17" i="23"/>
  <c r="O18" i="23"/>
  <c r="O19" i="23"/>
  <c r="O20" i="23"/>
  <c r="O21" i="23"/>
  <c r="O22" i="23"/>
  <c r="O23" i="23"/>
  <c r="O24" i="23"/>
  <c r="O5" i="23"/>
  <c r="K6" i="23"/>
  <c r="L6" i="23"/>
  <c r="M6" i="23"/>
  <c r="N6" i="23"/>
  <c r="K7" i="23"/>
  <c r="L7" i="23"/>
  <c r="M7" i="23"/>
  <c r="N7" i="23"/>
  <c r="K8" i="23"/>
  <c r="L8" i="23"/>
  <c r="M8" i="23"/>
  <c r="N8" i="23"/>
  <c r="K9" i="23"/>
  <c r="L9" i="23"/>
  <c r="M9" i="23"/>
  <c r="N9" i="23"/>
  <c r="K10" i="23"/>
  <c r="L10" i="23"/>
  <c r="M10" i="23"/>
  <c r="N10" i="23"/>
  <c r="K11" i="23"/>
  <c r="L11" i="23"/>
  <c r="M11" i="23"/>
  <c r="N11" i="23"/>
  <c r="K12" i="23"/>
  <c r="L12" i="23"/>
  <c r="M12" i="23"/>
  <c r="N12" i="23"/>
  <c r="K13" i="23"/>
  <c r="L13" i="23"/>
  <c r="M13" i="23"/>
  <c r="N13" i="23"/>
  <c r="K14" i="23"/>
  <c r="L14" i="23"/>
  <c r="M14" i="23"/>
  <c r="N14" i="23"/>
  <c r="K15" i="23"/>
  <c r="L15" i="23"/>
  <c r="M15" i="23"/>
  <c r="N15" i="23"/>
  <c r="K16" i="23"/>
  <c r="L16" i="23"/>
  <c r="M16" i="23"/>
  <c r="N16" i="23"/>
  <c r="K17" i="23"/>
  <c r="L17" i="23"/>
  <c r="M17" i="23"/>
  <c r="N17" i="23"/>
  <c r="K18" i="23"/>
  <c r="L18" i="23"/>
  <c r="M18" i="23"/>
  <c r="N18" i="23"/>
  <c r="K19" i="23"/>
  <c r="L19" i="23"/>
  <c r="M19" i="23"/>
  <c r="N19" i="23"/>
  <c r="K20" i="23"/>
  <c r="L20" i="23"/>
  <c r="M20" i="23"/>
  <c r="N20" i="23"/>
  <c r="K21" i="23"/>
  <c r="L21" i="23"/>
  <c r="M21" i="23"/>
  <c r="N21" i="23"/>
  <c r="K22" i="23"/>
  <c r="L22" i="23"/>
  <c r="M22" i="23"/>
  <c r="N22" i="23"/>
  <c r="K23" i="23"/>
  <c r="L23" i="23"/>
  <c r="M23" i="23"/>
  <c r="N23" i="23"/>
  <c r="K24" i="23"/>
  <c r="L24" i="23"/>
  <c r="M24" i="23"/>
  <c r="N24" i="23"/>
  <c r="L5" i="23"/>
  <c r="M5" i="23"/>
  <c r="N5" i="23"/>
  <c r="K5" i="23"/>
  <c r="G31" i="23"/>
  <c r="G32" i="23"/>
  <c r="G33" i="23"/>
  <c r="G34" i="23"/>
  <c r="G35" i="23"/>
  <c r="G36" i="23"/>
  <c r="G37" i="23"/>
  <c r="G38" i="23"/>
  <c r="G39" i="23"/>
  <c r="G40" i="23"/>
  <c r="G41" i="23"/>
  <c r="G42" i="23"/>
  <c r="G43" i="23"/>
  <c r="G44" i="23"/>
  <c r="G45" i="23"/>
  <c r="G46" i="23"/>
  <c r="G47" i="23"/>
  <c r="G48" i="23"/>
  <c r="G49" i="23"/>
  <c r="G30" i="23"/>
  <c r="F49" i="23"/>
  <c r="E49" i="23"/>
  <c r="D49" i="23"/>
  <c r="C49" i="23"/>
  <c r="F48" i="23"/>
  <c r="E48" i="23"/>
  <c r="D48" i="23"/>
  <c r="C48" i="23"/>
  <c r="F47" i="23"/>
  <c r="E47" i="23"/>
  <c r="D47" i="23"/>
  <c r="C47" i="23"/>
  <c r="F46" i="23"/>
  <c r="E46" i="23"/>
  <c r="D46" i="23"/>
  <c r="C46" i="23"/>
  <c r="F45" i="23"/>
  <c r="E45" i="23"/>
  <c r="D45" i="23"/>
  <c r="C45" i="23"/>
  <c r="F44" i="23"/>
  <c r="E44" i="23"/>
  <c r="D44" i="23"/>
  <c r="C44" i="23"/>
  <c r="F43" i="23"/>
  <c r="E43" i="23"/>
  <c r="D43" i="23"/>
  <c r="C43" i="23"/>
  <c r="F42" i="23"/>
  <c r="E42" i="23"/>
  <c r="D42" i="23"/>
  <c r="C42" i="23"/>
  <c r="F41" i="23"/>
  <c r="E41" i="23"/>
  <c r="D41" i="23"/>
  <c r="C41" i="23"/>
  <c r="F40" i="23"/>
  <c r="E40" i="23"/>
  <c r="D40" i="23"/>
  <c r="C40" i="23"/>
  <c r="F39" i="23"/>
  <c r="E39" i="23"/>
  <c r="D39" i="23"/>
  <c r="C39" i="23"/>
  <c r="F38" i="23"/>
  <c r="E38" i="23"/>
  <c r="D38" i="23"/>
  <c r="C38" i="23"/>
  <c r="F37" i="23"/>
  <c r="E37" i="23"/>
  <c r="D37" i="23"/>
  <c r="C37" i="23"/>
  <c r="F36" i="23"/>
  <c r="E36" i="23"/>
  <c r="D36" i="23"/>
  <c r="C36" i="23"/>
  <c r="F35" i="23"/>
  <c r="E35" i="23"/>
  <c r="D35" i="23"/>
  <c r="C35" i="23"/>
  <c r="F34" i="23"/>
  <c r="E34" i="23"/>
  <c r="D34" i="23"/>
  <c r="C34" i="23"/>
  <c r="F33" i="23"/>
  <c r="E33" i="23"/>
  <c r="D33" i="23"/>
  <c r="C33" i="23"/>
  <c r="F32" i="23"/>
  <c r="E32" i="23"/>
  <c r="D32" i="23"/>
  <c r="C32" i="23"/>
  <c r="F31" i="23"/>
  <c r="E31" i="23"/>
  <c r="D31" i="23"/>
  <c r="C31" i="23"/>
  <c r="F30" i="23"/>
  <c r="E30" i="23"/>
  <c r="D30" i="23"/>
  <c r="C30" i="23"/>
  <c r="D6" i="23" l="1"/>
  <c r="E6" i="23"/>
  <c r="F6" i="23"/>
  <c r="D7" i="23"/>
  <c r="E7" i="23"/>
  <c r="F7" i="23"/>
  <c r="D8" i="23"/>
  <c r="E8" i="23"/>
  <c r="F8" i="23"/>
  <c r="D9" i="23"/>
  <c r="E9" i="23"/>
  <c r="F9" i="23"/>
  <c r="D10" i="23"/>
  <c r="E10" i="23"/>
  <c r="F10" i="23"/>
  <c r="D11" i="23"/>
  <c r="E11" i="23"/>
  <c r="F11" i="23"/>
  <c r="D12" i="23"/>
  <c r="E12" i="23"/>
  <c r="F12" i="23"/>
  <c r="D13" i="23"/>
  <c r="E13" i="23"/>
  <c r="F13" i="23"/>
  <c r="D14" i="23"/>
  <c r="E14" i="23"/>
  <c r="F14" i="23"/>
  <c r="D15" i="23"/>
  <c r="E15" i="23"/>
  <c r="F15" i="23"/>
  <c r="D16" i="23"/>
  <c r="E16" i="23"/>
  <c r="F16" i="23"/>
  <c r="D17" i="23"/>
  <c r="E17" i="23"/>
  <c r="F17" i="23"/>
  <c r="D18" i="23"/>
  <c r="E18" i="23"/>
  <c r="F18" i="23"/>
  <c r="D19" i="23"/>
  <c r="E19" i="23"/>
  <c r="F19" i="23"/>
  <c r="D20" i="23"/>
  <c r="E20" i="23"/>
  <c r="F20" i="23"/>
  <c r="D21" i="23"/>
  <c r="E21" i="23"/>
  <c r="F21" i="23"/>
  <c r="D22" i="23"/>
  <c r="E22" i="23"/>
  <c r="F22" i="23"/>
  <c r="D23" i="23"/>
  <c r="E23" i="23"/>
  <c r="F23" i="23"/>
  <c r="D24" i="23"/>
  <c r="E24" i="23"/>
  <c r="F24" i="23"/>
  <c r="R4" i="1"/>
  <c r="X4" i="1" s="1"/>
  <c r="D5" i="23" s="1"/>
  <c r="S4" i="1"/>
  <c r="Y4" i="1" s="1"/>
  <c r="E5" i="23" s="1"/>
  <c r="T4" i="1"/>
  <c r="Z4" i="1" s="1"/>
  <c r="F5" i="23" s="1"/>
  <c r="Q4" i="1"/>
  <c r="W4" i="1" s="1"/>
  <c r="C5" i="23" s="1"/>
  <c r="U4" i="1"/>
  <c r="AA4" i="1" s="1"/>
  <c r="G5" i="23" s="1"/>
  <c r="G6" i="23"/>
  <c r="G7" i="23"/>
  <c r="G8" i="23"/>
  <c r="G9" i="23"/>
  <c r="G10" i="23"/>
  <c r="G11" i="23"/>
  <c r="G12" i="23"/>
  <c r="G13" i="23"/>
  <c r="G14" i="23"/>
  <c r="G15" i="23"/>
  <c r="G16" i="23"/>
  <c r="G17" i="23"/>
  <c r="G18" i="23"/>
  <c r="G19" i="23"/>
  <c r="G20" i="23"/>
  <c r="G21" i="23"/>
  <c r="G22" i="23"/>
  <c r="G23" i="23"/>
  <c r="G24" i="23"/>
  <c r="P5" i="1"/>
  <c r="P6" i="1"/>
  <c r="P7" i="1"/>
  <c r="P8" i="1"/>
  <c r="P9" i="1"/>
  <c r="P10" i="1"/>
  <c r="P11" i="1"/>
  <c r="P12" i="1"/>
  <c r="P13" i="1"/>
  <c r="P14" i="1"/>
  <c r="P15" i="1"/>
  <c r="P16" i="1"/>
  <c r="P17" i="1"/>
  <c r="P18" i="1"/>
  <c r="P19" i="1"/>
  <c r="P20" i="1"/>
  <c r="P21" i="1"/>
  <c r="P22" i="1"/>
  <c r="P23" i="1"/>
  <c r="P4" i="1"/>
  <c r="C23" i="23" l="1"/>
  <c r="C20" i="23"/>
  <c r="C24" i="23"/>
  <c r="C22" i="23"/>
  <c r="C21" i="23"/>
  <c r="C19" i="23"/>
  <c r="C18" i="23"/>
  <c r="C17" i="23"/>
  <c r="C16" i="23"/>
  <c r="C15" i="23"/>
  <c r="C14" i="23"/>
  <c r="C13" i="23"/>
  <c r="C12" i="23"/>
  <c r="C11" i="23"/>
  <c r="C10" i="23"/>
  <c r="C9" i="23"/>
  <c r="C8" i="23"/>
  <c r="C7" i="23"/>
  <c r="C6" i="23"/>
</calcChain>
</file>

<file path=xl/comments1.xml><?xml version="1.0" encoding="utf-8"?>
<comments xmlns="http://schemas.openxmlformats.org/spreadsheetml/2006/main">
  <authors>
    <author>WILDEM</author>
  </authors>
  <commentList>
    <comment ref="H3" author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3" authorId="0">
      <text>
        <r>
          <rPr>
            <b/>
            <sz val="8"/>
            <color indexed="81"/>
            <rFont val="Tahoma"/>
            <family val="2"/>
          </rPr>
          <t>AWP II:</t>
        </r>
        <r>
          <rPr>
            <sz val="8"/>
            <color indexed="81"/>
            <rFont val="Tahoma"/>
            <family val="2"/>
          </rPr>
          <t xml:space="preserve">
Sum of:
Total Non-Mesothelioma
Mesothelioma</t>
        </r>
      </text>
    </comment>
  </commentList>
</comments>
</file>

<file path=xl/comments2.xml><?xml version="1.0" encoding="utf-8"?>
<comments xmlns="http://schemas.openxmlformats.org/spreadsheetml/2006/main">
  <authors>
    <author>WILDEM</author>
  </authors>
  <commentList>
    <comment ref="H3" author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3" authorId="0">
      <text>
        <r>
          <rPr>
            <b/>
            <sz val="8"/>
            <color indexed="81"/>
            <rFont val="Tahoma"/>
            <family val="2"/>
          </rPr>
          <t>AWP II:</t>
        </r>
        <r>
          <rPr>
            <sz val="8"/>
            <color indexed="81"/>
            <rFont val="Tahoma"/>
            <family val="2"/>
          </rPr>
          <t xml:space="preserve">
Sum of:
Total Non-Mesothelioma
Mesothelioma</t>
        </r>
      </text>
    </comment>
  </commentList>
</comments>
</file>

<file path=xl/comments3.xml><?xml version="1.0" encoding="utf-8"?>
<comments xmlns="http://schemas.openxmlformats.org/spreadsheetml/2006/main">
  <authors>
    <author>WILDEM</author>
  </authors>
  <commentList>
    <comment ref="H3" author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3" authorId="0">
      <text>
        <r>
          <rPr>
            <b/>
            <sz val="8"/>
            <color indexed="81"/>
            <rFont val="Tahoma"/>
            <family val="2"/>
          </rPr>
          <t>AWP II:</t>
        </r>
        <r>
          <rPr>
            <sz val="8"/>
            <color indexed="81"/>
            <rFont val="Tahoma"/>
            <family val="2"/>
          </rPr>
          <t xml:space="preserve">
Sum of:
Total Non-Mesothelioma
Mesothelioma</t>
        </r>
      </text>
    </comment>
  </commentList>
</comments>
</file>

<file path=xl/comments4.xml><?xml version="1.0" encoding="utf-8"?>
<comments xmlns="http://schemas.openxmlformats.org/spreadsheetml/2006/main">
  <authors>
    <author>WILDEM</author>
  </authors>
  <commentList>
    <comment ref="H3" author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3" authorId="0">
      <text>
        <r>
          <rPr>
            <b/>
            <sz val="8"/>
            <color indexed="81"/>
            <rFont val="Tahoma"/>
            <family val="2"/>
          </rPr>
          <t>AWP II:</t>
        </r>
        <r>
          <rPr>
            <sz val="8"/>
            <color indexed="81"/>
            <rFont val="Tahoma"/>
            <family val="2"/>
          </rPr>
          <t xml:space="preserve">
Sum of:
Total Non-Mesothelioma
Mesothelioma</t>
        </r>
      </text>
    </comment>
  </commentList>
</comments>
</file>

<file path=xl/comments5.xml><?xml version="1.0" encoding="utf-8"?>
<comments xmlns="http://schemas.openxmlformats.org/spreadsheetml/2006/main">
  <authors>
    <author>WILDEM</author>
  </authors>
  <commentList>
    <comment ref="H3" author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3" authorId="0">
      <text>
        <r>
          <rPr>
            <b/>
            <sz val="8"/>
            <color indexed="81"/>
            <rFont val="Tahoma"/>
            <family val="2"/>
          </rPr>
          <t>AWP II:</t>
        </r>
        <r>
          <rPr>
            <sz val="8"/>
            <color indexed="81"/>
            <rFont val="Tahoma"/>
            <family val="2"/>
          </rPr>
          <t xml:space="preserve">
Sum of:
Total Non-Mesothelioma
Mesothelioma</t>
        </r>
      </text>
    </comment>
  </commentList>
</comments>
</file>

<file path=xl/comments6.xml><?xml version="1.0" encoding="utf-8"?>
<comments xmlns="http://schemas.openxmlformats.org/spreadsheetml/2006/main">
  <authors>
    <author>WILDEM</author>
  </authors>
  <commentList>
    <comment ref="H3" author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3" authorId="0">
      <text>
        <r>
          <rPr>
            <b/>
            <sz val="8"/>
            <color indexed="81"/>
            <rFont val="Tahoma"/>
            <family val="2"/>
          </rPr>
          <t>AWP II:</t>
        </r>
        <r>
          <rPr>
            <sz val="8"/>
            <color indexed="81"/>
            <rFont val="Tahoma"/>
            <family val="2"/>
          </rPr>
          <t xml:space="preserve">
Sum of:
Total Non-Mesothelioma
Mesothelioma</t>
        </r>
      </text>
    </comment>
  </commentList>
</comments>
</file>

<file path=xl/comments7.xml><?xml version="1.0" encoding="utf-8"?>
<comments xmlns="http://schemas.openxmlformats.org/spreadsheetml/2006/main">
  <authors>
    <author>WILDEM</author>
  </authors>
  <commentList>
    <comment ref="H3" author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3" authorId="0">
      <text>
        <r>
          <rPr>
            <b/>
            <sz val="8"/>
            <color indexed="81"/>
            <rFont val="Tahoma"/>
            <family val="2"/>
          </rPr>
          <t>AWP II:</t>
        </r>
        <r>
          <rPr>
            <sz val="8"/>
            <color indexed="81"/>
            <rFont val="Tahoma"/>
            <family val="2"/>
          </rPr>
          <t xml:space="preserve">
Sum of:
Total Non-Mesothelioma
Mesothelioma</t>
        </r>
      </text>
    </comment>
  </commentList>
</comments>
</file>

<file path=xl/comments8.xml><?xml version="1.0" encoding="utf-8"?>
<comments xmlns="http://schemas.openxmlformats.org/spreadsheetml/2006/main">
  <authors>
    <author>WILDEM</author>
  </authors>
  <commentList>
    <comment ref="H3" author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List>
</comments>
</file>

<file path=xl/sharedStrings.xml><?xml version="1.0" encoding="utf-8"?>
<sst xmlns="http://schemas.openxmlformats.org/spreadsheetml/2006/main" count="214" uniqueCount="60">
  <si>
    <t>Notification Year</t>
  </si>
  <si>
    <t>Pleural Plaques</t>
  </si>
  <si>
    <t>Asbestosis</t>
  </si>
  <si>
    <t>Asbestos Related Lung Cancer</t>
  </si>
  <si>
    <t>Mesothelioma</t>
  </si>
  <si>
    <t>Total Non-Mesothelioma</t>
  </si>
  <si>
    <t>Total</t>
  </si>
  <si>
    <t>Pleural Thickening</t>
  </si>
  <si>
    <t>Total Identified Asbestos Related</t>
  </si>
  <si>
    <t>Total Unidentified Asbestos Related</t>
  </si>
  <si>
    <t>NUMBER OF CLAIMS NOTIFIED BY NOTIFICATION YEAR</t>
  </si>
  <si>
    <t>AVERAGE AGE OF CLAIMANT AT NOTIFICATION BY NOTIFICATION YEAR</t>
  </si>
  <si>
    <t>Notes</t>
  </si>
  <si>
    <t>Gross means gross of any reinsurance amounts, but net of any recoveries from any other primary insurers</t>
  </si>
  <si>
    <t>Settlement Year</t>
  </si>
  <si>
    <t>NUMBER OF CLAIMS SETTLED AT TRUE NIL COST (£0) BY NOTIFICATION YEAR</t>
  </si>
  <si>
    <t>Total Identified Asbestos Related = Total Non-Mesothelioma + Mesothelioma</t>
  </si>
  <si>
    <t>NUMBER OF CLAIMS SETTLED AT COST (NON-ZERO) BY NOTIFICATION YEAR</t>
  </si>
  <si>
    <t>NUMBER OF CLAIMS SETTLED AT COST (NON-ZERO) BY CLAIM SETTLEMENT YEAR</t>
  </si>
  <si>
    <t>NUMBER OF CLAIMS SETTLED AT TRUE NIL COST (£0) BY CLAIM SETTLEMENT YEAR</t>
  </si>
  <si>
    <t>Total Non-Mesothelioma = Pleural Plaques (Scottish &amp; NI) + Asbestosis + Asbestos Related Lung Cancer + Pleural Thickening</t>
  </si>
  <si>
    <t>GROSS INCURRED AMOUNT (£) BY CLAIM NOTIFICATION YEAR</t>
  </si>
  <si>
    <t>GROSS PAID AMOUNT (£) ON SETTLED CLAIMS BY SETTLEMENT YEAR</t>
  </si>
  <si>
    <t>Pleural Plaques (Scottish &amp; NI exposure only)</t>
  </si>
  <si>
    <t>Number of entities</t>
  </si>
  <si>
    <t>The IFoA does not accept any responsibility and/or liability whatsoever for the content or use of this spreadsheet.  </t>
  </si>
  <si>
    <t>(i) warrant its accuracy; or</t>
  </si>
  <si>
    <t>(ii) guarantee any outcome or result from the application of this spreadsheet or of any of the IFoA’s work (whether contained in or arising from the application of this spreadsheet or otherwise).  </t>
  </si>
  <si>
    <t>You assume sole responsibility for your use of this spreadsheet, and for any and all conclusions drawn from its use.  </t>
  </si>
  <si>
    <t>The IFoA hereby excludes all warranties, representations, conditions and all other terms of any kind whatsoever implied by statute or common law in relation to this spreadsheet, to the fullest extent permitted by applicable law.  </t>
  </si>
  <si>
    <t>If you are in any doubt as to using anything produced by the IFoA, please seek independent advice.</t>
  </si>
  <si>
    <t>1. reproduced accurately and is unaltered;</t>
  </si>
  <si>
    <t>2. not used in a misleading context; and</t>
  </si>
  <si>
    <t>Note from the IFoA UK Asbestos Working Party</t>
  </si>
  <si>
    <t>Adjusted Total - Survey Only</t>
  </si>
  <si>
    <t>Adjusted Total - 100% Market</t>
  </si>
  <si>
    <t>Percentage of total than is unidentified</t>
  </si>
  <si>
    <t>Pleural Plaques (Scottish &amp; NI expousre only)</t>
  </si>
  <si>
    <t>AVERAGE INCURRED CLAIM COST BY NOTIFICATION YEAR - includes nils</t>
  </si>
  <si>
    <t>AVERAGE SETTLED CLAIM COST BY SETTLEMENT YEAR - excludes nils</t>
  </si>
  <si>
    <t>AVERAGE SETTLED CLAIM COST BY SETTLEMENT YEAR - includes nils</t>
  </si>
  <si>
    <t>NIL CLAIMS PERCENTAGE BY SETTLEMENT YEAR</t>
  </si>
  <si>
    <t>NUMBER OF CLAIMS NOTIFIED BY NOTIFICATION YEAR (100% of market)* - includes nils</t>
  </si>
  <si>
    <t>Whilst care has been taken during the development of the spreadsheet, the IFoA does not:</t>
  </si>
  <si>
    <t>The UK Asbestos working party have continued their market wide data collection for 2014. The Working Party’s aggregated summary of asbestos related claims with a primary interest in mesothelioma claims, will be published in due course as the enclosed data is under going analysis.  </t>
  </si>
  <si>
    <t xml:space="preserve">3. correctly referenced and includes both the IFoA’s disclaimer notice set out above and the IFoA’s copyright notice, © Institute and Faculty of Actuaries.
</t>
  </si>
  <si>
    <r>
      <t>Disclaimer:</t>
    </r>
    <r>
      <rPr>
        <sz val="12"/>
        <rFont val="Calibri"/>
        <family val="2"/>
        <scheme val="minor"/>
      </rPr>
      <t xml:space="preserve"> This spreadsheet has been prepared by and/or on behalf of the UK Asbestos Working Party of the Institute and Faculty of Actuaries</t>
    </r>
    <r>
      <rPr>
        <b/>
        <sz val="12"/>
        <rFont val="Calibri"/>
        <family val="2"/>
        <scheme val="minor"/>
      </rPr>
      <t xml:space="preserve"> </t>
    </r>
    <r>
      <rPr>
        <sz val="12"/>
        <rFont val="Calibri"/>
        <family val="2"/>
        <scheme val="minor"/>
      </rPr>
      <t>(IFoA).  </t>
    </r>
  </si>
  <si>
    <r>
      <t>Copyright notice</t>
    </r>
    <r>
      <rPr>
        <sz val="12"/>
        <rFont val="Calibri"/>
        <family val="2"/>
        <scheme val="minor"/>
      </rPr>
      <t>: You may reproduce the contents of this spreadsheet provided it is:</t>
    </r>
  </si>
  <si>
    <t>UK Asbestos Working Party Disclaimer: 3 December 2014</t>
  </si>
  <si>
    <t>Percentage of Identified that is</t>
  </si>
  <si>
    <t>Survery is x% of market</t>
  </si>
  <si>
    <t>* Based on the assumption that the survey is 80% of insurance market.  Please see the 2009 AWP paper for more details</t>
  </si>
  <si>
    <t>Number of claims (nil and non-nil) notified to your company for each notification year, split by disease-type.</t>
  </si>
  <si>
    <t>Number of claims notified to your company and settled at precisely nil-cost for each notification year, split by disease-type.</t>
  </si>
  <si>
    <t>Number of claims notified to your company and settled at precisely nil-cost for each settlement year, split by disease-type.</t>
  </si>
  <si>
    <t>Number of claims notified to your company and settled at cost for each notification year, split by disease-type.</t>
  </si>
  <si>
    <t>Number of claims notified to your company and settled at cost for each year of claim settlement, split by disease-type.</t>
  </si>
  <si>
    <t>Total gross incurred amount (paid + outstandings) in respect of indemnity and costs (both own and third-party) on all notified claims (open or settled) for each notification year, split by disease-type.</t>
  </si>
  <si>
    <t>Total gross paid amount in respect of indemnity and costs (both own and third-party) on all settled claim for each settlement year, split by disease-type.</t>
  </si>
  <si>
    <t>Average age of claimants at notification by notification year where date of birth of claimant is available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</si>
</sst>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_-;\-* #,##0_-;_-* &quot;-&quot;??_-;_-@_-"/>
    <numFmt numFmtId="165" formatCode="_-* #,##0.0_-;\-* #,##0.0_-;_-* &quot;-&quot;??_-;_-@_-"/>
  </numFmts>
  <fonts count="16" x14ac:knownFonts="1">
    <font>
      <sz val="10"/>
      <name val="Arial"/>
    </font>
    <font>
      <sz val="10"/>
      <name val="Arial"/>
      <family val="2"/>
    </font>
    <font>
      <b/>
      <sz val="10"/>
      <name val="Arial"/>
      <family val="2"/>
    </font>
    <font>
      <sz val="8"/>
      <name val="Arial"/>
      <family val="2"/>
    </font>
    <font>
      <i/>
      <sz val="10"/>
      <name val="Arial"/>
      <family val="2"/>
    </font>
    <font>
      <u/>
      <sz val="10"/>
      <name val="Arial"/>
      <family val="2"/>
    </font>
    <font>
      <sz val="8"/>
      <color indexed="81"/>
      <name val="Tahoma"/>
      <family val="2"/>
    </font>
    <font>
      <b/>
      <sz val="8"/>
      <color indexed="81"/>
      <name val="Tahoma"/>
      <family val="2"/>
    </font>
    <font>
      <sz val="10"/>
      <name val="Arial"/>
      <family val="2"/>
    </font>
    <font>
      <sz val="10"/>
      <name val="Arial"/>
      <family val="2"/>
    </font>
    <font>
      <b/>
      <sz val="14"/>
      <name val="Calibri"/>
      <family val="2"/>
      <scheme val="minor"/>
    </font>
    <font>
      <sz val="10"/>
      <name val="Calibri"/>
      <family val="2"/>
      <scheme val="minor"/>
    </font>
    <font>
      <b/>
      <sz val="10"/>
      <name val="Calibri"/>
      <family val="2"/>
      <scheme val="minor"/>
    </font>
    <font>
      <sz val="12"/>
      <name val="Calibri"/>
      <family val="2"/>
      <scheme val="minor"/>
    </font>
    <font>
      <b/>
      <sz val="12"/>
      <name val="Calibri"/>
      <family val="2"/>
      <scheme val="minor"/>
    </font>
    <font>
      <sz val="10"/>
      <color theme="3"/>
      <name val="Arial"/>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43"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0" fontId="0" fillId="0" borderId="0" xfId="0" applyFill="1"/>
    <xf numFmtId="0" fontId="2" fillId="0" borderId="3" xfId="0" applyFont="1" applyFill="1" applyBorder="1" applyAlignment="1">
      <alignment horizontal="center" vertical="center" wrapText="1"/>
    </xf>
    <xf numFmtId="164" fontId="2" fillId="0" borderId="0" xfId="1" applyNumberFormat="1" applyFont="1" applyFill="1" applyBorder="1"/>
    <xf numFmtId="0" fontId="0" fillId="0" borderId="4" xfId="0" applyFill="1" applyBorder="1" applyAlignment="1">
      <alignment horizontal="center" vertical="center" wrapText="1"/>
    </xf>
    <xf numFmtId="164" fontId="0" fillId="0" borderId="0" xfId="1" applyNumberFormat="1" applyFont="1" applyFill="1" applyBorder="1"/>
    <xf numFmtId="14" fontId="0" fillId="0" borderId="0" xfId="0" applyNumberFormat="1" applyFill="1"/>
    <xf numFmtId="43" fontId="0" fillId="0" borderId="0" xfId="1" applyFont="1" applyFill="1"/>
    <xf numFmtId="0" fontId="1" fillId="0" borderId="0" xfId="0" applyFont="1"/>
    <xf numFmtId="43" fontId="0" fillId="0" borderId="0" xfId="1" applyFont="1"/>
    <xf numFmtId="0" fontId="0" fillId="0" borderId="1"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0" xfId="0" applyFill="1" applyBorder="1" applyAlignment="1">
      <alignment horizontal="left"/>
    </xf>
    <xf numFmtId="164" fontId="8" fillId="0" borderId="15" xfId="1" applyNumberFormat="1" applyFont="1" applyFill="1" applyBorder="1"/>
    <xf numFmtId="164" fontId="8" fillId="0" borderId="14" xfId="1" applyNumberFormat="1" applyFont="1" applyFill="1" applyBorder="1"/>
    <xf numFmtId="164" fontId="8" fillId="0" borderId="12" xfId="1" applyNumberFormat="1" applyFont="1" applyFill="1" applyBorder="1"/>
    <xf numFmtId="165" fontId="8" fillId="0" borderId="15" xfId="1" applyNumberFormat="1" applyFont="1" applyFill="1" applyBorder="1"/>
    <xf numFmtId="165" fontId="8" fillId="0" borderId="14" xfId="1" applyNumberFormat="1" applyFont="1" applyFill="1" applyBorder="1"/>
    <xf numFmtId="165" fontId="8" fillId="0" borderId="12" xfId="1" applyNumberFormat="1" applyFont="1" applyFill="1" applyBorder="1"/>
    <xf numFmtId="164" fontId="8" fillId="0" borderId="10" xfId="1" applyNumberFormat="1" applyFont="1" applyFill="1" applyBorder="1"/>
    <xf numFmtId="164" fontId="8" fillId="0" borderId="0" xfId="1" applyNumberFormat="1" applyFont="1" applyFill="1" applyBorder="1"/>
    <xf numFmtId="164" fontId="8" fillId="0" borderId="11" xfId="1" applyNumberFormat="1" applyFont="1" applyFill="1" applyBorder="1"/>
    <xf numFmtId="165" fontId="8" fillId="0" borderId="10" xfId="1" applyNumberFormat="1" applyFont="1" applyFill="1" applyBorder="1"/>
    <xf numFmtId="165" fontId="8" fillId="0" borderId="0" xfId="1" applyNumberFormat="1" applyFont="1" applyFill="1" applyBorder="1"/>
    <xf numFmtId="165" fontId="8" fillId="0" borderId="11" xfId="1" applyNumberFormat="1" applyFont="1" applyFill="1" applyBorder="1"/>
    <xf numFmtId="0" fontId="0" fillId="0" borderId="7" xfId="0" applyFill="1" applyBorder="1" applyAlignment="1">
      <alignment horizontal="left"/>
    </xf>
    <xf numFmtId="164" fontId="8" fillId="0" borderId="7" xfId="1" applyNumberFormat="1" applyFont="1" applyFill="1" applyBorder="1"/>
    <xf numFmtId="164" fontId="8" fillId="0" borderId="8" xfId="1" applyNumberFormat="1" applyFont="1" applyFill="1" applyBorder="1"/>
    <xf numFmtId="164" fontId="8" fillId="0" borderId="9" xfId="1" applyNumberFormat="1" applyFont="1" applyFill="1" applyBorder="1"/>
    <xf numFmtId="165" fontId="8" fillId="0" borderId="7" xfId="1" applyNumberFormat="1" applyFont="1" applyFill="1" applyBorder="1"/>
    <xf numFmtId="165" fontId="8" fillId="0" borderId="8" xfId="1" applyNumberFormat="1" applyFont="1" applyFill="1" applyBorder="1"/>
    <xf numFmtId="165" fontId="8" fillId="0" borderId="9" xfId="1" applyNumberFormat="1" applyFont="1" applyFill="1" applyBorder="1"/>
    <xf numFmtId="0" fontId="1" fillId="0" borderId="1" xfId="0" applyFont="1" applyFill="1" applyBorder="1" applyAlignment="1">
      <alignment horizontal="center" vertical="center" wrapText="1"/>
    </xf>
    <xf numFmtId="0" fontId="0" fillId="0" borderId="0" xfId="0" applyFill="1" applyBorder="1" applyAlignment="1">
      <alignment horizontal="left"/>
    </xf>
    <xf numFmtId="164" fontId="1" fillId="0" borderId="0" xfId="1" applyNumberFormat="1" applyFont="1" applyFill="1" applyBorder="1"/>
    <xf numFmtId="164" fontId="1" fillId="0" borderId="15" xfId="1" applyNumberFormat="1" applyFont="1" applyFill="1" applyBorder="1"/>
    <xf numFmtId="0" fontId="1" fillId="0" borderId="14"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0" xfId="0" applyFont="1" applyFill="1" applyBorder="1" applyAlignment="1">
      <alignment horizontal="left"/>
    </xf>
    <xf numFmtId="164" fontId="1" fillId="0" borderId="14" xfId="1" applyNumberFormat="1" applyFont="1" applyFill="1" applyBorder="1"/>
    <xf numFmtId="164" fontId="1" fillId="0" borderId="12" xfId="1" applyNumberFormat="1" applyFont="1" applyFill="1" applyBorder="1"/>
    <xf numFmtId="9" fontId="1" fillId="0" borderId="15" xfId="2" applyFont="1" applyFill="1" applyBorder="1"/>
    <xf numFmtId="9" fontId="1" fillId="0" borderId="14" xfId="2" applyFont="1" applyFill="1" applyBorder="1"/>
    <xf numFmtId="9" fontId="1" fillId="0" borderId="12" xfId="2" applyFont="1" applyFill="1" applyBorder="1"/>
    <xf numFmtId="164" fontId="1" fillId="0" borderId="10" xfId="1" applyNumberFormat="1" applyFont="1" applyFill="1" applyBorder="1"/>
    <xf numFmtId="164" fontId="1" fillId="0" borderId="11" xfId="1" applyNumberFormat="1" applyFont="1" applyFill="1" applyBorder="1"/>
    <xf numFmtId="9" fontId="1" fillId="0" borderId="10" xfId="2" applyFont="1" applyFill="1" applyBorder="1"/>
    <xf numFmtId="9" fontId="1" fillId="0" borderId="0" xfId="2" applyFont="1" applyFill="1" applyBorder="1"/>
    <xf numFmtId="9" fontId="1" fillId="0" borderId="11" xfId="2" applyFont="1" applyFill="1" applyBorder="1"/>
    <xf numFmtId="0" fontId="1" fillId="0" borderId="7" xfId="0" applyFont="1" applyFill="1" applyBorder="1" applyAlignment="1">
      <alignment horizontal="left"/>
    </xf>
    <xf numFmtId="164" fontId="1" fillId="0" borderId="7" xfId="1" applyNumberFormat="1" applyFont="1" applyFill="1" applyBorder="1"/>
    <xf numFmtId="164" fontId="1" fillId="0" borderId="8" xfId="1" applyNumberFormat="1" applyFont="1" applyFill="1" applyBorder="1"/>
    <xf numFmtId="164" fontId="1" fillId="0" borderId="9" xfId="1" applyNumberFormat="1" applyFont="1" applyFill="1" applyBorder="1"/>
    <xf numFmtId="9" fontId="1" fillId="0" borderId="7" xfId="2" applyFont="1" applyFill="1" applyBorder="1"/>
    <xf numFmtId="9" fontId="1" fillId="0" borderId="8" xfId="2" applyFont="1" applyFill="1" applyBorder="1"/>
    <xf numFmtId="9" fontId="1" fillId="0" borderId="9" xfId="2" applyFont="1" applyFill="1" applyBorder="1"/>
    <xf numFmtId="0" fontId="10" fillId="0" borderId="0" xfId="0" applyFont="1" applyAlignment="1">
      <alignment vertical="center" wrapText="1"/>
    </xf>
    <xf numFmtId="0" fontId="11" fillId="0" borderId="0" xfId="0" applyFont="1"/>
    <xf numFmtId="0" fontId="12"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5" xfId="0" applyFill="1" applyBorder="1" applyAlignment="1">
      <alignment horizontal="left"/>
    </xf>
    <xf numFmtId="164" fontId="8" fillId="0" borderId="5" xfId="1" applyNumberFormat="1" applyFont="1" applyFill="1" applyBorder="1"/>
    <xf numFmtId="164" fontId="2" fillId="0" borderId="11" xfId="1" applyNumberFormat="1" applyFont="1" applyFill="1" applyBorder="1"/>
    <xf numFmtId="164" fontId="2" fillId="0" borderId="13" xfId="1" applyNumberFormat="1" applyFont="1" applyFill="1" applyBorder="1"/>
    <xf numFmtId="164" fontId="2" fillId="0" borderId="5" xfId="1" applyNumberFormat="1" applyFont="1" applyFill="1" applyBorder="1"/>
    <xf numFmtId="0" fontId="0" fillId="0" borderId="6" xfId="0" applyFill="1" applyBorder="1" applyAlignment="1">
      <alignment horizontal="left"/>
    </xf>
    <xf numFmtId="164" fontId="8" fillId="0" borderId="6" xfId="1" applyNumberFormat="1" applyFont="1" applyFill="1" applyBorder="1"/>
    <xf numFmtId="164" fontId="2" fillId="0" borderId="9" xfId="1" applyNumberFormat="1" applyFont="1" applyFill="1" applyBorder="1"/>
    <xf numFmtId="164" fontId="2" fillId="0" borderId="6" xfId="1" applyNumberFormat="1" applyFont="1" applyFill="1" applyBorder="1"/>
    <xf numFmtId="0" fontId="5" fillId="0" borderId="0" xfId="0" applyFont="1" applyFill="1"/>
    <xf numFmtId="0" fontId="4" fillId="0" borderId="0" xfId="0" applyFont="1" applyFill="1"/>
    <xf numFmtId="43" fontId="0" fillId="0" borderId="0" xfId="0" applyNumberFormat="1" applyFill="1"/>
    <xf numFmtId="0" fontId="0" fillId="0" borderId="0" xfId="0" applyFill="1" applyBorder="1"/>
    <xf numFmtId="165" fontId="8" fillId="0" borderId="5" xfId="1" applyNumberFormat="1" applyFont="1" applyFill="1" applyBorder="1"/>
    <xf numFmtId="165" fontId="8" fillId="0" borderId="6" xfId="1" applyNumberFormat="1" applyFont="1" applyFill="1" applyBorder="1"/>
    <xf numFmtId="3" fontId="0" fillId="0" borderId="0" xfId="0" applyNumberFormat="1" applyFill="1"/>
    <xf numFmtId="164" fontId="0" fillId="0" borderId="0" xfId="0" applyNumberFormat="1" applyFill="1"/>
    <xf numFmtId="0" fontId="15" fillId="0" borderId="0" xfId="0" applyFont="1" applyFill="1"/>
    <xf numFmtId="0" fontId="15" fillId="0" borderId="0" xfId="0" applyFont="1" applyFill="1" applyAlignment="1">
      <alignment horizontal="center"/>
    </xf>
    <xf numFmtId="0" fontId="15" fillId="0" borderId="0" xfId="0" applyFont="1" applyFill="1" applyAlignment="1">
      <alignment horizontal="right"/>
    </xf>
    <xf numFmtId="9" fontId="15" fillId="0" borderId="0" xfId="0" applyNumberFormat="1" applyFont="1" applyFill="1"/>
    <xf numFmtId="0" fontId="15" fillId="0" borderId="15"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2" xfId="0" applyFont="1" applyFill="1" applyBorder="1" applyAlignment="1">
      <alignment horizontal="center" vertical="center" wrapText="1"/>
    </xf>
    <xf numFmtId="9" fontId="15" fillId="0" borderId="15" xfId="3" applyFont="1" applyFill="1" applyBorder="1" applyAlignment="1">
      <alignment horizontal="center"/>
    </xf>
    <xf numFmtId="9" fontId="15" fillId="0" borderId="14" xfId="3" applyFont="1" applyFill="1" applyBorder="1" applyAlignment="1">
      <alignment horizontal="center"/>
    </xf>
    <xf numFmtId="9" fontId="15" fillId="0" borderId="12" xfId="3" applyFont="1" applyFill="1" applyBorder="1" applyAlignment="1">
      <alignment horizontal="center"/>
    </xf>
    <xf numFmtId="3" fontId="15" fillId="0" borderId="15" xfId="0" applyNumberFormat="1" applyFont="1" applyFill="1" applyBorder="1"/>
    <xf numFmtId="3" fontId="15" fillId="0" borderId="14" xfId="0" applyNumberFormat="1" applyFont="1" applyFill="1" applyBorder="1"/>
    <xf numFmtId="3" fontId="15" fillId="0" borderId="12" xfId="0" applyNumberFormat="1" applyFont="1" applyFill="1" applyBorder="1"/>
    <xf numFmtId="9" fontId="15" fillId="0" borderId="10" xfId="3" applyFont="1" applyFill="1" applyBorder="1" applyAlignment="1">
      <alignment horizontal="center"/>
    </xf>
    <xf numFmtId="9" fontId="15" fillId="0" borderId="0" xfId="3" applyFont="1" applyFill="1" applyBorder="1" applyAlignment="1">
      <alignment horizontal="center"/>
    </xf>
    <xf numFmtId="9" fontId="15" fillId="0" borderId="11" xfId="3" applyFont="1" applyFill="1" applyBorder="1" applyAlignment="1">
      <alignment horizontal="center"/>
    </xf>
    <xf numFmtId="3" fontId="15" fillId="0" borderId="10" xfId="0" applyNumberFormat="1" applyFont="1" applyFill="1" applyBorder="1"/>
    <xf numFmtId="3" fontId="15" fillId="0" borderId="0" xfId="0" applyNumberFormat="1" applyFont="1" applyFill="1" applyBorder="1"/>
    <xf numFmtId="3" fontId="15" fillId="0" borderId="11" xfId="0" applyNumberFormat="1" applyFont="1" applyFill="1" applyBorder="1"/>
    <xf numFmtId="9" fontId="15" fillId="0" borderId="7" xfId="3" applyFont="1" applyFill="1" applyBorder="1" applyAlignment="1">
      <alignment horizontal="center"/>
    </xf>
    <xf numFmtId="9" fontId="15" fillId="0" borderId="8" xfId="3" applyFont="1" applyFill="1" applyBorder="1" applyAlignment="1">
      <alignment horizontal="center"/>
    </xf>
    <xf numFmtId="9" fontId="15" fillId="0" borderId="9" xfId="3" applyFont="1" applyFill="1" applyBorder="1" applyAlignment="1">
      <alignment horizontal="center"/>
    </xf>
    <xf numFmtId="3" fontId="15" fillId="0" borderId="7" xfId="0" applyNumberFormat="1" applyFont="1" applyFill="1" applyBorder="1"/>
    <xf numFmtId="3" fontId="15" fillId="0" borderId="8" xfId="0" applyNumberFormat="1" applyFont="1" applyFill="1" applyBorder="1"/>
    <xf numFmtId="3" fontId="15" fillId="0" borderId="9" xfId="0" applyNumberFormat="1" applyFont="1" applyFill="1" applyBorder="1"/>
    <xf numFmtId="0" fontId="2" fillId="0" borderId="4"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15" fillId="0" borderId="4"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cellXfs>
  <cellStyles count="4">
    <cellStyle name="Comma" xfId="1" builtinId="3"/>
    <cellStyle name="Normal" xfId="0" builtinId="0"/>
    <cellStyle name="Percent" xfId="2" builtinId="5"/>
    <cellStyle name="Percent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B24"/>
  <sheetViews>
    <sheetView showGridLines="0" showRowColHeaders="0" tabSelected="1" zoomScale="90" zoomScaleNormal="90" workbookViewId="0">
      <selection activeCell="C15" sqref="C15"/>
    </sheetView>
  </sheetViews>
  <sheetFormatPr defaultRowHeight="12.75" x14ac:dyDescent="0.2"/>
  <cols>
    <col min="1" max="1" width="4.7109375" style="58" customWidth="1"/>
    <col min="2" max="2" width="137.7109375" style="58" customWidth="1"/>
    <col min="3" max="16384" width="9.140625" style="58"/>
  </cols>
  <sheetData>
    <row r="2" spans="2:2" ht="18.75" x14ac:dyDescent="0.2">
      <c r="B2" s="57" t="s">
        <v>33</v>
      </c>
    </row>
    <row r="3" spans="2:2" x14ac:dyDescent="0.2">
      <c r="B3" s="59"/>
    </row>
    <row r="4" spans="2:2" ht="47.25" x14ac:dyDescent="0.2">
      <c r="B4" s="60" t="s">
        <v>44</v>
      </c>
    </row>
    <row r="5" spans="2:2" ht="15.75" x14ac:dyDescent="0.2">
      <c r="B5" s="60"/>
    </row>
    <row r="6" spans="2:2" ht="15.75" x14ac:dyDescent="0.2">
      <c r="B6" s="61" t="s">
        <v>48</v>
      </c>
    </row>
    <row r="7" spans="2:2" ht="31.5" x14ac:dyDescent="0.2">
      <c r="B7" s="61" t="s">
        <v>46</v>
      </c>
    </row>
    <row r="8" spans="2:2" ht="15.75" x14ac:dyDescent="0.2">
      <c r="B8" s="60"/>
    </row>
    <row r="9" spans="2:2" ht="15.75" x14ac:dyDescent="0.2">
      <c r="B9" s="60" t="s">
        <v>25</v>
      </c>
    </row>
    <row r="10" spans="2:2" ht="15.75" x14ac:dyDescent="0.2">
      <c r="B10" s="60"/>
    </row>
    <row r="11" spans="2:2" ht="15.75" x14ac:dyDescent="0.2">
      <c r="B11" s="60" t="s">
        <v>43</v>
      </c>
    </row>
    <row r="12" spans="2:2" ht="15.75" x14ac:dyDescent="0.2">
      <c r="B12" s="60" t="s">
        <v>26</v>
      </c>
    </row>
    <row r="13" spans="2:2" ht="31.5" x14ac:dyDescent="0.2">
      <c r="B13" s="60" t="s">
        <v>27</v>
      </c>
    </row>
    <row r="14" spans="2:2" ht="15.75" x14ac:dyDescent="0.2">
      <c r="B14" s="60"/>
    </row>
    <row r="15" spans="2:2" ht="15.75" x14ac:dyDescent="0.2">
      <c r="B15" s="60" t="s">
        <v>28</v>
      </c>
    </row>
    <row r="16" spans="2:2" ht="15.75" x14ac:dyDescent="0.2">
      <c r="B16" s="60"/>
    </row>
    <row r="17" spans="2:2" ht="31.5" x14ac:dyDescent="0.2">
      <c r="B17" s="60" t="s">
        <v>29</v>
      </c>
    </row>
    <row r="18" spans="2:2" ht="15.75" x14ac:dyDescent="0.2">
      <c r="B18" s="60"/>
    </row>
    <row r="19" spans="2:2" ht="15.75" x14ac:dyDescent="0.2">
      <c r="B19" s="60" t="s">
        <v>30</v>
      </c>
    </row>
    <row r="20" spans="2:2" ht="15.75" x14ac:dyDescent="0.2">
      <c r="B20" s="60"/>
    </row>
    <row r="21" spans="2:2" ht="15.75" x14ac:dyDescent="0.2">
      <c r="B21" s="61" t="s">
        <v>47</v>
      </c>
    </row>
    <row r="22" spans="2:2" ht="15.75" x14ac:dyDescent="0.2">
      <c r="B22" s="60" t="s">
        <v>31</v>
      </c>
    </row>
    <row r="23" spans="2:2" ht="15.75" x14ac:dyDescent="0.2">
      <c r="B23" s="60" t="s">
        <v>32</v>
      </c>
    </row>
    <row r="24" spans="2:2" ht="47.25" x14ac:dyDescent="0.2">
      <c r="B24" s="60" t="s">
        <v>45</v>
      </c>
    </row>
  </sheetData>
  <phoneticPr fontId="3" type="noConversion"/>
  <pageMargins left="0.75" right="0.75" top="1" bottom="1" header="0.5" footer="0.5"/>
  <pageSetup paperSize="9" scale="97" orientation="landscape" r:id="rId1"/>
  <headerFooter alignWithMargins="0">
    <oddHeader xml:space="preserve">&amp;L </oddHeader>
    <oddFooter xml:space="preserve">&amp;L&amp;F, &amp;A&amp;R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2:N27"/>
  <sheetViews>
    <sheetView showGridLines="0" showRowColHeaders="0" zoomScale="90" zoomScaleNormal="90" workbookViewId="0">
      <selection activeCell="B27" sqref="B27"/>
    </sheetView>
  </sheetViews>
  <sheetFormatPr defaultRowHeight="12.75" x14ac:dyDescent="0.2"/>
  <cols>
    <col min="1" max="1" width="3.7109375" style="1" customWidth="1"/>
    <col min="2" max="2" width="12" style="1" customWidth="1"/>
    <col min="3" max="12" width="16.7109375" style="1" customWidth="1"/>
    <col min="13" max="13" width="4.28515625" style="1" customWidth="1"/>
    <col min="14" max="14" width="13.28515625" style="1" customWidth="1"/>
    <col min="15" max="16384" width="9.140625" style="1"/>
  </cols>
  <sheetData>
    <row r="2" spans="2:14" x14ac:dyDescent="0.2">
      <c r="B2" s="106" t="s">
        <v>11</v>
      </c>
      <c r="C2" s="107"/>
      <c r="D2" s="107"/>
      <c r="E2" s="107"/>
      <c r="F2" s="107"/>
      <c r="G2" s="107"/>
      <c r="H2" s="107"/>
      <c r="I2" s="107"/>
      <c r="J2" s="107"/>
      <c r="K2" s="107"/>
      <c r="L2" s="108"/>
    </row>
    <row r="3" spans="2:14" ht="43.35" customHeight="1" x14ac:dyDescent="0.2">
      <c r="B3" s="10" t="s">
        <v>0</v>
      </c>
      <c r="C3" s="10" t="s">
        <v>1</v>
      </c>
      <c r="D3" s="62" t="s">
        <v>23</v>
      </c>
      <c r="E3" s="62" t="s">
        <v>2</v>
      </c>
      <c r="F3" s="62" t="s">
        <v>3</v>
      </c>
      <c r="G3" s="62" t="s">
        <v>7</v>
      </c>
      <c r="H3" s="10" t="s">
        <v>5</v>
      </c>
      <c r="I3" s="62" t="s">
        <v>4</v>
      </c>
      <c r="J3" s="4" t="s">
        <v>8</v>
      </c>
      <c r="K3" s="63" t="s">
        <v>9</v>
      </c>
      <c r="L3" s="2" t="s">
        <v>6</v>
      </c>
      <c r="N3" s="33" t="s">
        <v>24</v>
      </c>
    </row>
    <row r="4" spans="2:14" x14ac:dyDescent="0.2">
      <c r="B4" s="64">
        <v>1994</v>
      </c>
      <c r="C4" s="77">
        <v>57.034004825397922</v>
      </c>
      <c r="D4" s="17" t="e">
        <f>NA()</f>
        <v>#N/A</v>
      </c>
      <c r="E4" s="18">
        <v>60.260723248916264</v>
      </c>
      <c r="F4" s="18">
        <v>68.264705882000001</v>
      </c>
      <c r="G4" s="19">
        <v>54</v>
      </c>
      <c r="H4" s="77">
        <v>37.777147818592034</v>
      </c>
      <c r="I4" s="77">
        <v>61.315602659898083</v>
      </c>
      <c r="J4" s="17">
        <v>56.905956086289365</v>
      </c>
      <c r="K4" s="19">
        <v>74.098000929800094</v>
      </c>
      <c r="L4" s="77">
        <v>65.739743494033021</v>
      </c>
      <c r="N4" s="67">
        <v>6</v>
      </c>
    </row>
    <row r="5" spans="2:14" x14ac:dyDescent="0.2">
      <c r="B5" s="64">
        <v>1995</v>
      </c>
      <c r="C5" s="77">
        <v>63.668440450856714</v>
      </c>
      <c r="D5" s="23">
        <v>66.65708418891171</v>
      </c>
      <c r="E5" s="24">
        <v>60.889041230217423</v>
      </c>
      <c r="F5" s="24">
        <v>71.123071658107463</v>
      </c>
      <c r="G5" s="25">
        <v>61.550992470910337</v>
      </c>
      <c r="H5" s="77">
        <v>42.29242733733539</v>
      </c>
      <c r="I5" s="77">
        <v>63.335580777927277</v>
      </c>
      <c r="J5" s="23">
        <v>63.50567213816003</v>
      </c>
      <c r="K5" s="25">
        <v>70.155549009995426</v>
      </c>
      <c r="L5" s="77">
        <v>67.835551568165286</v>
      </c>
      <c r="N5" s="68">
        <v>6</v>
      </c>
    </row>
    <row r="6" spans="2:14" x14ac:dyDescent="0.2">
      <c r="B6" s="64">
        <v>1996</v>
      </c>
      <c r="C6" s="77">
        <v>63.481468073608482</v>
      </c>
      <c r="D6" s="23">
        <v>62.093086926762474</v>
      </c>
      <c r="E6" s="24">
        <v>66.590431018604548</v>
      </c>
      <c r="F6" s="24">
        <v>65.340751197809709</v>
      </c>
      <c r="G6" s="25">
        <v>59.758917027910861</v>
      </c>
      <c r="H6" s="77">
        <v>42.890556066377144</v>
      </c>
      <c r="I6" s="77">
        <v>62.814437371869282</v>
      </c>
      <c r="J6" s="23">
        <v>64.177016156619459</v>
      </c>
      <c r="K6" s="25">
        <v>70.267491552986286</v>
      </c>
      <c r="L6" s="77">
        <v>67.166167708402796</v>
      </c>
      <c r="N6" s="68">
        <v>6</v>
      </c>
    </row>
    <row r="7" spans="2:14" x14ac:dyDescent="0.2">
      <c r="B7" s="64">
        <v>1997</v>
      </c>
      <c r="C7" s="77">
        <v>62.721489223660292</v>
      </c>
      <c r="D7" s="23">
        <v>65.821355236139624</v>
      </c>
      <c r="E7" s="24">
        <v>63.272107405315765</v>
      </c>
      <c r="F7" s="24">
        <v>66.771373903190451</v>
      </c>
      <c r="G7" s="25">
        <v>56.64622404745608</v>
      </c>
      <c r="H7" s="77">
        <v>43.495200436940799</v>
      </c>
      <c r="I7" s="77">
        <v>62.861518519859011</v>
      </c>
      <c r="J7" s="23">
        <v>64.931780459851424</v>
      </c>
      <c r="K7" s="25">
        <v>67.112368339353324</v>
      </c>
      <c r="L7" s="77">
        <v>66.424263386968164</v>
      </c>
      <c r="N7" s="68">
        <v>6</v>
      </c>
    </row>
    <row r="8" spans="2:14" x14ac:dyDescent="0.2">
      <c r="B8" s="64">
        <v>1998</v>
      </c>
      <c r="C8" s="77">
        <v>63.987319626215438</v>
      </c>
      <c r="D8" s="23">
        <v>66.793216214160751</v>
      </c>
      <c r="E8" s="24">
        <v>66.871081686999773</v>
      </c>
      <c r="F8" s="24">
        <v>69.733182400636096</v>
      </c>
      <c r="G8" s="25">
        <v>60.757034755494715</v>
      </c>
      <c r="H8" s="77">
        <v>43.725588396157796</v>
      </c>
      <c r="I8" s="77">
        <v>65.067810573701465</v>
      </c>
      <c r="J8" s="23">
        <v>66.799640260530495</v>
      </c>
      <c r="K8" s="25">
        <v>65.507926400128866</v>
      </c>
      <c r="L8" s="77">
        <v>65.568765416129551</v>
      </c>
      <c r="N8" s="68">
        <v>6</v>
      </c>
    </row>
    <row r="9" spans="2:14" x14ac:dyDescent="0.2">
      <c r="B9" s="64">
        <v>1999</v>
      </c>
      <c r="C9" s="77">
        <v>64.817735188987754</v>
      </c>
      <c r="D9" s="23">
        <v>67.259541735927769</v>
      </c>
      <c r="E9" s="24">
        <v>67.118779671045232</v>
      </c>
      <c r="F9" s="24">
        <v>71.244242785520882</v>
      </c>
      <c r="G9" s="25">
        <v>61.0929272187999</v>
      </c>
      <c r="H9" s="77">
        <v>43.947601986461301</v>
      </c>
      <c r="I9" s="77">
        <v>65.690664828831402</v>
      </c>
      <c r="J9" s="23">
        <v>65.406436685055425</v>
      </c>
      <c r="K9" s="25">
        <v>65.694509105244762</v>
      </c>
      <c r="L9" s="77">
        <v>64.863869436449576</v>
      </c>
      <c r="N9" s="68">
        <v>6</v>
      </c>
    </row>
    <row r="10" spans="2:14" x14ac:dyDescent="0.2">
      <c r="B10" s="64">
        <v>2000</v>
      </c>
      <c r="C10" s="77">
        <v>64.062457863185401</v>
      </c>
      <c r="D10" s="23">
        <v>62.226259560158312</v>
      </c>
      <c r="E10" s="24">
        <v>65.755510667304094</v>
      </c>
      <c r="F10" s="24">
        <v>64.282497784146102</v>
      </c>
      <c r="G10" s="25">
        <v>61.28329610163793</v>
      </c>
      <c r="H10" s="77">
        <v>43.749944160450404</v>
      </c>
      <c r="I10" s="77">
        <v>66.487276366563648</v>
      </c>
      <c r="J10" s="23">
        <v>65.744764042918931</v>
      </c>
      <c r="K10" s="25">
        <v>64.73662663376173</v>
      </c>
      <c r="L10" s="77">
        <v>65.408622853639955</v>
      </c>
      <c r="N10" s="68">
        <v>6</v>
      </c>
    </row>
    <row r="11" spans="2:14" x14ac:dyDescent="0.2">
      <c r="B11" s="64">
        <v>2001</v>
      </c>
      <c r="C11" s="77">
        <v>64.936041999627847</v>
      </c>
      <c r="D11" s="23">
        <v>69.767782449507294</v>
      </c>
      <c r="E11" s="24">
        <v>65.973905935269372</v>
      </c>
      <c r="F11" s="24">
        <v>68.346018708570853</v>
      </c>
      <c r="G11" s="25">
        <v>60.945777072640453</v>
      </c>
      <c r="H11" s="77">
        <v>43.19658239586348</v>
      </c>
      <c r="I11" s="77">
        <v>66.670190720453334</v>
      </c>
      <c r="J11" s="23">
        <v>65.880847823834074</v>
      </c>
      <c r="K11" s="25">
        <v>68.224289456914235</v>
      </c>
      <c r="L11" s="77">
        <v>65.358573178387488</v>
      </c>
      <c r="N11" s="68">
        <v>6</v>
      </c>
    </row>
    <row r="12" spans="2:14" x14ac:dyDescent="0.2">
      <c r="B12" s="64">
        <v>2002</v>
      </c>
      <c r="C12" s="77">
        <v>65.162904485572184</v>
      </c>
      <c r="D12" s="23">
        <v>71.045026756269067</v>
      </c>
      <c r="E12" s="24">
        <v>68.319899266425239</v>
      </c>
      <c r="F12" s="24">
        <v>71.235896352791627</v>
      </c>
      <c r="G12" s="25">
        <v>63.647925977568676</v>
      </c>
      <c r="H12" s="77">
        <v>44.139687931826842</v>
      </c>
      <c r="I12" s="77">
        <v>67.925981257277812</v>
      </c>
      <c r="J12" s="23">
        <v>66.314729451813335</v>
      </c>
      <c r="K12" s="25">
        <v>66.349260345708032</v>
      </c>
      <c r="L12" s="77">
        <v>66.102713034490307</v>
      </c>
      <c r="N12" s="68">
        <v>6</v>
      </c>
    </row>
    <row r="13" spans="2:14" x14ac:dyDescent="0.2">
      <c r="B13" s="64">
        <v>2003</v>
      </c>
      <c r="C13" s="77">
        <v>65.839155062054644</v>
      </c>
      <c r="D13" s="23">
        <v>67.175463279843854</v>
      </c>
      <c r="E13" s="24">
        <v>69.205656445513185</v>
      </c>
      <c r="F13" s="24">
        <v>69.529138156211729</v>
      </c>
      <c r="G13" s="25">
        <v>65.767644694554448</v>
      </c>
      <c r="H13" s="77">
        <v>49.473510335160782</v>
      </c>
      <c r="I13" s="77">
        <v>67.682275757156745</v>
      </c>
      <c r="J13" s="23">
        <v>66.126779633808042</v>
      </c>
      <c r="K13" s="25">
        <v>66.444440296185675</v>
      </c>
      <c r="L13" s="77">
        <v>66.126779633808042</v>
      </c>
      <c r="N13" s="68">
        <v>6</v>
      </c>
    </row>
    <row r="14" spans="2:14" x14ac:dyDescent="0.2">
      <c r="B14" s="64">
        <v>2004</v>
      </c>
      <c r="C14" s="77">
        <v>66.160323107507637</v>
      </c>
      <c r="D14" s="23">
        <v>68.009481075873964</v>
      </c>
      <c r="E14" s="24">
        <v>69.709530580068346</v>
      </c>
      <c r="F14" s="24">
        <v>71.079968903456077</v>
      </c>
      <c r="G14" s="25">
        <v>66.050651817647363</v>
      </c>
      <c r="H14" s="77">
        <v>49.951315344579804</v>
      </c>
      <c r="I14" s="77">
        <v>69.345088186605977</v>
      </c>
      <c r="J14" s="23">
        <v>67.173038050591671</v>
      </c>
      <c r="K14" s="25">
        <v>65.444578996940393</v>
      </c>
      <c r="L14" s="77">
        <v>67.173038050591671</v>
      </c>
      <c r="N14" s="68">
        <v>6</v>
      </c>
    </row>
    <row r="15" spans="2:14" x14ac:dyDescent="0.2">
      <c r="B15" s="64">
        <v>2005</v>
      </c>
      <c r="C15" s="77">
        <v>67.092454326001217</v>
      </c>
      <c r="D15" s="23">
        <v>69.061047553860703</v>
      </c>
      <c r="E15" s="24">
        <v>70.474848712913385</v>
      </c>
      <c r="F15" s="24">
        <v>70.228556162190046</v>
      </c>
      <c r="G15" s="25">
        <v>66.332451998027395</v>
      </c>
      <c r="H15" s="77">
        <v>50.49381268077321</v>
      </c>
      <c r="I15" s="77">
        <v>69.872185092209932</v>
      </c>
      <c r="J15" s="23">
        <v>67.697005102023226</v>
      </c>
      <c r="K15" s="25">
        <v>71.02819986310746</v>
      </c>
      <c r="L15" s="77">
        <v>67.697005102023226</v>
      </c>
      <c r="N15" s="68">
        <v>6</v>
      </c>
    </row>
    <row r="16" spans="2:14" x14ac:dyDescent="0.2">
      <c r="B16" s="64">
        <v>2006</v>
      </c>
      <c r="C16" s="77">
        <v>68.672212212614753</v>
      </c>
      <c r="D16" s="23">
        <v>69.566570578634227</v>
      </c>
      <c r="E16" s="24">
        <v>71.456756506224707</v>
      </c>
      <c r="F16" s="24">
        <v>74.690513396115776</v>
      </c>
      <c r="G16" s="25">
        <v>67.554063810060626</v>
      </c>
      <c r="H16" s="77">
        <v>51.135939527619414</v>
      </c>
      <c r="I16" s="77">
        <v>70.184406222924494</v>
      </c>
      <c r="J16" s="23">
        <v>68.360400040002162</v>
      </c>
      <c r="K16" s="25">
        <v>70.670157426420275</v>
      </c>
      <c r="L16" s="77">
        <v>68.360400040002162</v>
      </c>
      <c r="N16" s="68">
        <v>7</v>
      </c>
    </row>
    <row r="17" spans="2:14" x14ac:dyDescent="0.2">
      <c r="B17" s="64">
        <v>2007</v>
      </c>
      <c r="C17" s="77">
        <v>70.019189704836336</v>
      </c>
      <c r="D17" s="23">
        <v>69.282211575024704</v>
      </c>
      <c r="E17" s="24">
        <v>73.034922216883174</v>
      </c>
      <c r="F17" s="24">
        <v>70.705565485740863</v>
      </c>
      <c r="G17" s="25">
        <v>68.691717000873709</v>
      </c>
      <c r="H17" s="77">
        <v>52.536503865018261</v>
      </c>
      <c r="I17" s="77">
        <v>71.271637656591153</v>
      </c>
      <c r="J17" s="23">
        <v>69.937088925548835</v>
      </c>
      <c r="K17" s="25">
        <v>71.002737850787128</v>
      </c>
      <c r="L17" s="77">
        <v>69.937088925548835</v>
      </c>
      <c r="N17" s="68">
        <v>7</v>
      </c>
    </row>
    <row r="18" spans="2:14" x14ac:dyDescent="0.2">
      <c r="B18" s="64">
        <v>2008</v>
      </c>
      <c r="C18" s="77">
        <v>68.454230919868806</v>
      </c>
      <c r="D18" s="23">
        <v>67.728439652903774</v>
      </c>
      <c r="E18" s="24">
        <v>72.629178450029372</v>
      </c>
      <c r="F18" s="24">
        <v>73.843694297634485</v>
      </c>
      <c r="G18" s="25">
        <v>69.865120263399476</v>
      </c>
      <c r="H18" s="77">
        <v>53.165392782957554</v>
      </c>
      <c r="I18" s="77">
        <v>71.673415986637721</v>
      </c>
      <c r="J18" s="23">
        <v>70.655891789680652</v>
      </c>
      <c r="K18" s="25">
        <v>68.644079397672812</v>
      </c>
      <c r="L18" s="77">
        <v>70.655891789680652</v>
      </c>
      <c r="N18" s="68">
        <v>7</v>
      </c>
    </row>
    <row r="19" spans="2:14" x14ac:dyDescent="0.2">
      <c r="B19" s="64">
        <v>2009</v>
      </c>
      <c r="C19" s="77">
        <v>69.803287778615129</v>
      </c>
      <c r="D19" s="23">
        <v>68.865285944490751</v>
      </c>
      <c r="E19" s="24">
        <v>74.38994343692346</v>
      </c>
      <c r="F19" s="24">
        <v>73.984310863969469</v>
      </c>
      <c r="G19" s="25">
        <v>70.113141541753109</v>
      </c>
      <c r="H19" s="77">
        <v>53.21258328835308</v>
      </c>
      <c r="I19" s="77">
        <v>72.934802576426804</v>
      </c>
      <c r="J19" s="23">
        <v>71.444290908844721</v>
      </c>
      <c r="K19" s="25">
        <v>71.634496919917865</v>
      </c>
      <c r="L19" s="77">
        <v>71.444290908844721</v>
      </c>
      <c r="N19" s="68">
        <v>7</v>
      </c>
    </row>
    <row r="20" spans="2:14" x14ac:dyDescent="0.2">
      <c r="B20" s="64">
        <v>2010</v>
      </c>
      <c r="C20" s="77">
        <v>69.522926757056794</v>
      </c>
      <c r="D20" s="23">
        <v>70.238181729040619</v>
      </c>
      <c r="E20" s="24">
        <v>73.209971942801374</v>
      </c>
      <c r="F20" s="24">
        <v>73.70888960080093</v>
      </c>
      <c r="G20" s="25">
        <v>70.780255267616809</v>
      </c>
      <c r="H20" s="77">
        <v>53.69318688581447</v>
      </c>
      <c r="I20" s="77">
        <v>72.945274628679869</v>
      </c>
      <c r="J20" s="23">
        <v>71.92781534188488</v>
      </c>
      <c r="K20" s="25">
        <v>67.431895961670079</v>
      </c>
      <c r="L20" s="77">
        <v>71.92781534188488</v>
      </c>
      <c r="N20" s="68">
        <v>7</v>
      </c>
    </row>
    <row r="21" spans="2:14" x14ac:dyDescent="0.2">
      <c r="B21" s="64">
        <v>2011</v>
      </c>
      <c r="C21" s="77">
        <v>71.425449961687207</v>
      </c>
      <c r="D21" s="23">
        <v>70.252628279427256</v>
      </c>
      <c r="E21" s="24">
        <v>72.441300389291442</v>
      </c>
      <c r="F21" s="24">
        <v>74.497528538568332</v>
      </c>
      <c r="G21" s="25">
        <v>70.475962956312046</v>
      </c>
      <c r="H21" s="77">
        <v>53.740254082727326</v>
      </c>
      <c r="I21" s="77">
        <v>73.145841747257933</v>
      </c>
      <c r="J21" s="23">
        <v>72.094251892646568</v>
      </c>
      <c r="K21" s="25">
        <v>62.617727583846701</v>
      </c>
      <c r="L21" s="77">
        <v>72.094251892646568</v>
      </c>
      <c r="N21" s="68">
        <v>7</v>
      </c>
    </row>
    <row r="22" spans="2:14" x14ac:dyDescent="0.2">
      <c r="B22" s="64">
        <v>2012</v>
      </c>
      <c r="C22" s="77">
        <v>71.193133848323882</v>
      </c>
      <c r="D22" s="23">
        <v>70.574108689436343</v>
      </c>
      <c r="E22" s="24">
        <v>73.024171017348252</v>
      </c>
      <c r="F22" s="24">
        <v>73.86560863568927</v>
      </c>
      <c r="G22" s="25">
        <v>72.292328431743272</v>
      </c>
      <c r="H22" s="77">
        <v>53.835448870754654</v>
      </c>
      <c r="I22" s="77">
        <v>73.471603041647015</v>
      </c>
      <c r="J22" s="23">
        <v>72.530298570565591</v>
      </c>
      <c r="K22" s="25">
        <v>68.765457449235669</v>
      </c>
      <c r="L22" s="77">
        <v>72.530298570565591</v>
      </c>
      <c r="N22" s="68">
        <v>7</v>
      </c>
    </row>
    <row r="23" spans="2:14" x14ac:dyDescent="0.2">
      <c r="B23" s="69">
        <v>2013</v>
      </c>
      <c r="C23" s="78">
        <v>72.065814493499275</v>
      </c>
      <c r="D23" s="30">
        <v>71.13714835558433</v>
      </c>
      <c r="E23" s="31">
        <v>74.181878892410325</v>
      </c>
      <c r="F23" s="31">
        <v>74.576349993919663</v>
      </c>
      <c r="G23" s="32">
        <v>71.7617285480151</v>
      </c>
      <c r="H23" s="78">
        <v>55.008803251665753</v>
      </c>
      <c r="I23" s="78">
        <v>73.817746841746484</v>
      </c>
      <c r="J23" s="30">
        <v>73.493413551425519</v>
      </c>
      <c r="K23" s="32">
        <v>75.695642254163815</v>
      </c>
      <c r="L23" s="78">
        <v>73.493413551425519</v>
      </c>
      <c r="N23" s="72">
        <v>7</v>
      </c>
    </row>
    <row r="25" spans="2:14" x14ac:dyDescent="0.2">
      <c r="B25" s="73" t="s">
        <v>12</v>
      </c>
    </row>
    <row r="26" spans="2:14" x14ac:dyDescent="0.2">
      <c r="B26" s="74" t="s">
        <v>59</v>
      </c>
    </row>
    <row r="27" spans="2:14" x14ac:dyDescent="0.2">
      <c r="B27" s="74"/>
    </row>
  </sheetData>
  <mergeCells count="1">
    <mergeCell ref="B2:L2"/>
  </mergeCells>
  <phoneticPr fontId="3" type="noConversion"/>
  <pageMargins left="0.78740157480314965" right="0.78740157480314965" top="0.78740157480314965" bottom="0.78740157480314965" header="0.51181102362204722" footer="0.51181102362204722"/>
  <pageSetup paperSize="9" scale="65" orientation="landscape" r:id="rId1"/>
  <headerFooter alignWithMargins="0">
    <oddHeader xml:space="preserve">&amp;L </oddHeader>
    <oddFooter xml:space="preserve">&amp;L&amp;F, &amp;A&amp;R </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84"/>
  <sheetViews>
    <sheetView showGridLines="0" showRowColHeaders="0" zoomScale="75" zoomScaleNormal="75" workbookViewId="0">
      <selection activeCell="D81" sqref="A1:G81"/>
    </sheetView>
  </sheetViews>
  <sheetFormatPr defaultRowHeight="12.75" x14ac:dyDescent="0.2"/>
  <cols>
    <col min="1" max="1" width="2" customWidth="1"/>
    <col min="2" max="2" width="11.140625" bestFit="1" customWidth="1"/>
    <col min="3" max="5" width="17.140625" customWidth="1"/>
    <col min="6" max="6" width="13.5703125" customWidth="1"/>
    <col min="7" max="7" width="17.140625" customWidth="1"/>
    <col min="8" max="9" width="2" customWidth="1"/>
    <col min="10" max="10" width="11.140625" bestFit="1" customWidth="1"/>
    <col min="11" max="13" width="17.140625" customWidth="1"/>
    <col min="14" max="14" width="13.5703125" customWidth="1"/>
    <col min="15" max="15" width="17.140625" customWidth="1"/>
    <col min="16" max="17" width="2" customWidth="1"/>
    <col min="18" max="18" width="11.140625" bestFit="1" customWidth="1"/>
    <col min="19" max="21" width="17.140625" customWidth="1"/>
    <col min="22" max="22" width="13.5703125" customWidth="1"/>
    <col min="23" max="23" width="17.140625" customWidth="1"/>
  </cols>
  <sheetData>
    <row r="1" spans="1:15" x14ac:dyDescent="0.2">
      <c r="A1" s="1"/>
      <c r="B1" s="1"/>
      <c r="C1" s="1"/>
      <c r="D1" s="1"/>
      <c r="E1" s="1"/>
      <c r="F1" s="1"/>
      <c r="G1" s="1"/>
      <c r="H1" s="1"/>
      <c r="I1" s="1"/>
      <c r="J1" s="1"/>
      <c r="K1" s="1"/>
      <c r="L1" s="1"/>
      <c r="M1" s="1"/>
      <c r="N1" s="1"/>
      <c r="O1" s="1"/>
    </row>
    <row r="2" spans="1:15" x14ac:dyDescent="0.2">
      <c r="A2" s="1"/>
      <c r="B2" s="1"/>
      <c r="C2" s="1"/>
      <c r="D2" s="1"/>
      <c r="E2" s="1"/>
      <c r="F2" s="1"/>
      <c r="G2" s="1"/>
      <c r="H2" s="1"/>
      <c r="I2" s="1"/>
      <c r="J2" s="1"/>
      <c r="K2" s="1"/>
      <c r="L2" s="1"/>
      <c r="M2" s="1"/>
      <c r="N2" s="1"/>
      <c r="O2" s="1"/>
    </row>
    <row r="3" spans="1:15" x14ac:dyDescent="0.2">
      <c r="A3" s="1"/>
      <c r="B3" s="106" t="s">
        <v>42</v>
      </c>
      <c r="C3" s="107"/>
      <c r="D3" s="107"/>
      <c r="E3" s="107"/>
      <c r="F3" s="107"/>
      <c r="G3" s="108"/>
      <c r="H3" s="1"/>
      <c r="I3" s="1"/>
      <c r="J3" s="106" t="s">
        <v>11</v>
      </c>
      <c r="K3" s="107"/>
      <c r="L3" s="107"/>
      <c r="M3" s="107"/>
      <c r="N3" s="107"/>
      <c r="O3" s="108"/>
    </row>
    <row r="4" spans="1:15" ht="38.25" x14ac:dyDescent="0.2">
      <c r="A4" s="1"/>
      <c r="B4" s="10" t="s">
        <v>0</v>
      </c>
      <c r="C4" s="11" t="s">
        <v>23</v>
      </c>
      <c r="D4" s="11" t="s">
        <v>2</v>
      </c>
      <c r="E4" s="11" t="s">
        <v>3</v>
      </c>
      <c r="F4" s="11" t="s">
        <v>7</v>
      </c>
      <c r="G4" s="12" t="s">
        <v>4</v>
      </c>
      <c r="H4" s="1"/>
      <c r="I4" s="1"/>
      <c r="J4" s="10" t="s">
        <v>0</v>
      </c>
      <c r="K4" s="11" t="s">
        <v>23</v>
      </c>
      <c r="L4" s="11" t="s">
        <v>2</v>
      </c>
      <c r="M4" s="11" t="s">
        <v>3</v>
      </c>
      <c r="N4" s="11" t="s">
        <v>7</v>
      </c>
      <c r="O4" s="12" t="s">
        <v>4</v>
      </c>
    </row>
    <row r="5" spans="1:15" x14ac:dyDescent="0.2">
      <c r="A5" s="1"/>
      <c r="B5" s="13">
        <v>1994</v>
      </c>
      <c r="C5" s="14">
        <f>'1) Claims Notified'!AC4</f>
        <v>36.494974874371856</v>
      </c>
      <c r="D5" s="15">
        <f>'1) Claims Notified'!AD4</f>
        <v>1506.7211055276382</v>
      </c>
      <c r="E5" s="15">
        <f>'1) Claims Notified'!AE4</f>
        <v>130.3391959798995</v>
      </c>
      <c r="F5" s="15">
        <f>'1) Claims Notified'!AF4</f>
        <v>5.2135678391959805</v>
      </c>
      <c r="G5" s="16">
        <f>'1) Claims Notified'!AG4</f>
        <v>914.9811557788945</v>
      </c>
      <c r="H5" s="1"/>
      <c r="I5" s="1"/>
      <c r="J5" s="13">
        <v>1994</v>
      </c>
      <c r="K5" s="17" t="e">
        <f>'8) Average Age (NY)'!D4</f>
        <v>#N/A</v>
      </c>
      <c r="L5" s="18">
        <f>'8) Average Age (NY)'!E4</f>
        <v>60.260723248916264</v>
      </c>
      <c r="M5" s="18">
        <f>'8) Average Age (NY)'!F4</f>
        <v>68.264705882000001</v>
      </c>
      <c r="N5" s="18">
        <f>'8) Average Age (NY)'!G4</f>
        <v>54</v>
      </c>
      <c r="O5" s="19">
        <f>'8) Average Age (NY)'!I4</f>
        <v>61.315602659898083</v>
      </c>
    </row>
    <row r="6" spans="1:15" x14ac:dyDescent="0.2">
      <c r="A6" s="1"/>
      <c r="B6" s="13">
        <v>1995</v>
      </c>
      <c r="C6" s="20">
        <f>'1) Claims Notified'!AC5</f>
        <v>49.899739583333336</v>
      </c>
      <c r="D6" s="21">
        <f>'1) Claims Notified'!AD5</f>
        <v>1481.2343750000002</v>
      </c>
      <c r="E6" s="21">
        <f>'1) Claims Notified'!AE5</f>
        <v>112.93098958333333</v>
      </c>
      <c r="F6" s="21">
        <f>'1) Claims Notified'!AF5</f>
        <v>5.2526041666666661</v>
      </c>
      <c r="G6" s="22">
        <f>'1) Claims Notified'!AG5</f>
        <v>871.93229166666663</v>
      </c>
      <c r="H6" s="1"/>
      <c r="I6" s="1"/>
      <c r="J6" s="13">
        <v>1995</v>
      </c>
      <c r="K6" s="23">
        <f>'8) Average Age (NY)'!D5</f>
        <v>66.65708418891171</v>
      </c>
      <c r="L6" s="24">
        <f>'8) Average Age (NY)'!E5</f>
        <v>60.889041230217423</v>
      </c>
      <c r="M6" s="24">
        <f>'8) Average Age (NY)'!F5</f>
        <v>71.123071658107463</v>
      </c>
      <c r="N6" s="24">
        <f>'8) Average Age (NY)'!G5</f>
        <v>61.550992470910337</v>
      </c>
      <c r="O6" s="25">
        <f>'8) Average Age (NY)'!I5</f>
        <v>63.335580777927277</v>
      </c>
    </row>
    <row r="7" spans="1:15" x14ac:dyDescent="0.2">
      <c r="A7" s="1"/>
      <c r="B7" s="13">
        <v>1996</v>
      </c>
      <c r="C7" s="20">
        <f>'1) Claims Notified'!AC6</f>
        <v>39.886363636363633</v>
      </c>
      <c r="D7" s="21">
        <f>'1) Claims Notified'!AD6</f>
        <v>1486.4318181818182</v>
      </c>
      <c r="E7" s="21">
        <f>'1) Claims Notified'!AE6</f>
        <v>172.84090909090907</v>
      </c>
      <c r="F7" s="21">
        <f>'1) Claims Notified'!AF6</f>
        <v>23.93181818181818</v>
      </c>
      <c r="G7" s="22">
        <f>'1) Claims Notified'!AG6</f>
        <v>1055.6590909090908</v>
      </c>
      <c r="H7" s="1"/>
      <c r="I7" s="1"/>
      <c r="J7" s="13">
        <v>1996</v>
      </c>
      <c r="K7" s="23">
        <f>'8) Average Age (NY)'!D6</f>
        <v>62.093086926762474</v>
      </c>
      <c r="L7" s="24">
        <f>'8) Average Age (NY)'!E6</f>
        <v>66.590431018604548</v>
      </c>
      <c r="M7" s="24">
        <f>'8) Average Age (NY)'!F6</f>
        <v>65.340751197809709</v>
      </c>
      <c r="N7" s="24">
        <f>'8) Average Age (NY)'!G6</f>
        <v>59.758917027910861</v>
      </c>
      <c r="O7" s="25">
        <f>'8) Average Age (NY)'!I6</f>
        <v>62.814437371869282</v>
      </c>
    </row>
    <row r="8" spans="1:15" x14ac:dyDescent="0.2">
      <c r="A8" s="1"/>
      <c r="B8" s="13">
        <v>1997</v>
      </c>
      <c r="C8" s="20">
        <f>'1) Claims Notified'!AC7</f>
        <v>62.273790951638063</v>
      </c>
      <c r="D8" s="21">
        <f>'1) Claims Notified'!AD7</f>
        <v>1492.3469188767551</v>
      </c>
      <c r="E8" s="21">
        <f>'1) Claims Notified'!AE7</f>
        <v>149.01228549141965</v>
      </c>
      <c r="F8" s="21">
        <f>'1) Claims Notified'!AF7</f>
        <v>26.688767550702028</v>
      </c>
      <c r="G8" s="22">
        <f>'1) Claims Notified'!AG7</f>
        <v>1120.9282371294851</v>
      </c>
      <c r="H8" s="1"/>
      <c r="I8" s="1"/>
      <c r="J8" s="13">
        <v>1997</v>
      </c>
      <c r="K8" s="23">
        <f>'8) Average Age (NY)'!D7</f>
        <v>65.821355236139624</v>
      </c>
      <c r="L8" s="24">
        <f>'8) Average Age (NY)'!E7</f>
        <v>63.272107405315765</v>
      </c>
      <c r="M8" s="24">
        <f>'8) Average Age (NY)'!F7</f>
        <v>66.771373903190451</v>
      </c>
      <c r="N8" s="24">
        <f>'8) Average Age (NY)'!G7</f>
        <v>56.64622404745608</v>
      </c>
      <c r="O8" s="25">
        <f>'8) Average Age (NY)'!I7</f>
        <v>62.861518519859011</v>
      </c>
    </row>
    <row r="9" spans="1:15" x14ac:dyDescent="0.2">
      <c r="A9" s="1"/>
      <c r="B9" s="13">
        <v>1998</v>
      </c>
      <c r="C9" s="20">
        <f>'1) Claims Notified'!AC8</f>
        <v>126.51889534883722</v>
      </c>
      <c r="D9" s="21">
        <f>'1) Claims Notified'!AD8</f>
        <v>1491.1155523255813</v>
      </c>
      <c r="E9" s="21">
        <f>'1) Claims Notified'!AE8</f>
        <v>108.44476744186046</v>
      </c>
      <c r="F9" s="21">
        <f>'1) Claims Notified'!AF8</f>
        <v>54.222383720930232</v>
      </c>
      <c r="G9" s="22">
        <f>'1) Claims Notified'!AG8</f>
        <v>1328.4484011627906</v>
      </c>
      <c r="H9" s="1"/>
      <c r="I9" s="1"/>
      <c r="J9" s="13">
        <v>1998</v>
      </c>
      <c r="K9" s="23">
        <f>'8) Average Age (NY)'!D8</f>
        <v>66.793216214160751</v>
      </c>
      <c r="L9" s="24">
        <f>'8) Average Age (NY)'!E8</f>
        <v>66.871081686999773</v>
      </c>
      <c r="M9" s="24">
        <f>'8) Average Age (NY)'!F8</f>
        <v>69.733182400636096</v>
      </c>
      <c r="N9" s="24">
        <f>'8) Average Age (NY)'!G8</f>
        <v>60.757034755494715</v>
      </c>
      <c r="O9" s="25">
        <f>'8) Average Age (NY)'!I8</f>
        <v>65.067810573701465</v>
      </c>
    </row>
    <row r="10" spans="1:15" x14ac:dyDescent="0.2">
      <c r="A10" s="1"/>
      <c r="B10" s="13">
        <v>1999</v>
      </c>
      <c r="C10" s="20">
        <f>'1) Claims Notified'!AC9</f>
        <v>108.66529169121979</v>
      </c>
      <c r="D10" s="21">
        <f>'1) Claims Notified'!AD9</f>
        <v>1719.8372127283442</v>
      </c>
      <c r="E10" s="21">
        <f>'1) Claims Notified'!AE9</f>
        <v>100.30642309958751</v>
      </c>
      <c r="F10" s="21">
        <f>'1) Claims Notified'!AF9</f>
        <v>79.409251620506765</v>
      </c>
      <c r="G10" s="22">
        <f>'1) Claims Notified'!AG9</f>
        <v>1538.0318208603417</v>
      </c>
      <c r="H10" s="1"/>
      <c r="I10" s="1"/>
      <c r="J10" s="13">
        <v>1999</v>
      </c>
      <c r="K10" s="23">
        <f>'8) Average Age (NY)'!D9</f>
        <v>67.259541735927769</v>
      </c>
      <c r="L10" s="24">
        <f>'8) Average Age (NY)'!E9</f>
        <v>67.118779671045232</v>
      </c>
      <c r="M10" s="24">
        <f>'8) Average Age (NY)'!F9</f>
        <v>71.244242785520882</v>
      </c>
      <c r="N10" s="24">
        <f>'8) Average Age (NY)'!G9</f>
        <v>61.0929272187999</v>
      </c>
      <c r="O10" s="25">
        <f>'8) Average Age (NY)'!I9</f>
        <v>65.690664828831402</v>
      </c>
    </row>
    <row r="11" spans="1:15" x14ac:dyDescent="0.2">
      <c r="A11" s="1"/>
      <c r="B11" s="13">
        <v>2000</v>
      </c>
      <c r="C11" s="20">
        <f>'1) Claims Notified'!AC10</f>
        <v>192.552783109405</v>
      </c>
      <c r="D11" s="21">
        <f>'1) Claims Notified'!AD10</f>
        <v>1925.5278310940498</v>
      </c>
      <c r="E11" s="21">
        <f>'1) Claims Notified'!AE10</f>
        <v>112.32245681381957</v>
      </c>
      <c r="F11" s="21">
        <f>'1) Claims Notified'!AF10</f>
        <v>152.43761996161228</v>
      </c>
      <c r="G11" s="22">
        <f>'1) Claims Notified'!AG10</f>
        <v>1797.1593090211131</v>
      </c>
      <c r="H11" s="1"/>
      <c r="I11" s="1"/>
      <c r="J11" s="13">
        <v>2000</v>
      </c>
      <c r="K11" s="23">
        <f>'8) Average Age (NY)'!D10</f>
        <v>62.226259560158312</v>
      </c>
      <c r="L11" s="24">
        <f>'8) Average Age (NY)'!E10</f>
        <v>65.755510667304094</v>
      </c>
      <c r="M11" s="24">
        <f>'8) Average Age (NY)'!F10</f>
        <v>64.282497784146102</v>
      </c>
      <c r="N11" s="24">
        <f>'8) Average Age (NY)'!G10</f>
        <v>61.28329610163793</v>
      </c>
      <c r="O11" s="25">
        <f>'8) Average Age (NY)'!I10</f>
        <v>66.487276366563648</v>
      </c>
    </row>
    <row r="12" spans="1:15" x14ac:dyDescent="0.2">
      <c r="A12" s="1"/>
      <c r="B12" s="13">
        <v>2001</v>
      </c>
      <c r="C12" s="20">
        <f>'1) Claims Notified'!AC11</f>
        <v>200.59027777777777</v>
      </c>
      <c r="D12" s="21">
        <f>'1) Claims Notified'!AD11</f>
        <v>1966.1631944444446</v>
      </c>
      <c r="E12" s="21">
        <f>'1) Claims Notified'!AE11</f>
        <v>123.00347222222221</v>
      </c>
      <c r="F12" s="21">
        <f>'1) Claims Notified'!AF11</f>
        <v>263.0381944444444</v>
      </c>
      <c r="G12" s="22">
        <f>'1) Claims Notified'!AG11</f>
        <v>1807.2048611111111</v>
      </c>
      <c r="H12" s="1"/>
      <c r="I12" s="1"/>
      <c r="J12" s="13">
        <v>2001</v>
      </c>
      <c r="K12" s="23">
        <f>'8) Average Age (NY)'!D11</f>
        <v>69.767782449507294</v>
      </c>
      <c r="L12" s="24">
        <f>'8) Average Age (NY)'!E11</f>
        <v>65.973905935269372</v>
      </c>
      <c r="M12" s="24">
        <f>'8) Average Age (NY)'!F11</f>
        <v>68.346018708570853</v>
      </c>
      <c r="N12" s="24">
        <f>'8) Average Age (NY)'!G11</f>
        <v>60.945777072640453</v>
      </c>
      <c r="O12" s="25">
        <f>'8) Average Age (NY)'!I11</f>
        <v>66.670190720453334</v>
      </c>
    </row>
    <row r="13" spans="1:15" x14ac:dyDescent="0.2">
      <c r="A13" s="1"/>
      <c r="B13" s="13">
        <v>2002</v>
      </c>
      <c r="C13" s="20">
        <f>'1) Claims Notified'!AC12</f>
        <v>232.50535561268208</v>
      </c>
      <c r="D13" s="21">
        <f>'1) Claims Notified'!AD12</f>
        <v>1808.5721936589543</v>
      </c>
      <c r="E13" s="21">
        <f>'1) Claims Notified'!AE12</f>
        <v>147.3125535561268</v>
      </c>
      <c r="F13" s="21">
        <f>'1) Claims Notified'!AF12</f>
        <v>248.4790059982862</v>
      </c>
      <c r="G13" s="22">
        <f>'1) Claims Notified'!AG12</f>
        <v>1705.6308911739502</v>
      </c>
      <c r="H13" s="1"/>
      <c r="I13" s="1"/>
      <c r="J13" s="13">
        <v>2002</v>
      </c>
      <c r="K13" s="23">
        <f>'8) Average Age (NY)'!D12</f>
        <v>71.045026756269067</v>
      </c>
      <c r="L13" s="24">
        <f>'8) Average Age (NY)'!E12</f>
        <v>68.319899266425239</v>
      </c>
      <c r="M13" s="24">
        <f>'8) Average Age (NY)'!F12</f>
        <v>71.235896352791627</v>
      </c>
      <c r="N13" s="24">
        <f>'8) Average Age (NY)'!G12</f>
        <v>63.647925977568676</v>
      </c>
      <c r="O13" s="25">
        <f>'8) Average Age (NY)'!I12</f>
        <v>67.925981257277812</v>
      </c>
    </row>
    <row r="14" spans="1:15" x14ac:dyDescent="0.2">
      <c r="A14" s="1"/>
      <c r="B14" s="13">
        <v>2003</v>
      </c>
      <c r="C14" s="20">
        <f>'1) Claims Notified'!AC13</f>
        <v>254.86796479061084</v>
      </c>
      <c r="D14" s="21">
        <f>'1) Claims Notified'!AD13</f>
        <v>2058.5489463857025</v>
      </c>
      <c r="E14" s="21">
        <f>'1) Claims Notified'!AE13</f>
        <v>176.44705254734595</v>
      </c>
      <c r="F14" s="21">
        <f>'1) Claims Notified'!AF13</f>
        <v>478.3675646839157</v>
      </c>
      <c r="G14" s="22">
        <f>'1) Claims Notified'!AG13</f>
        <v>1931.7684715924247</v>
      </c>
      <c r="H14" s="1"/>
      <c r="I14" s="1"/>
      <c r="J14" s="13">
        <v>2003</v>
      </c>
      <c r="K14" s="23">
        <f>'8) Average Age (NY)'!D13</f>
        <v>67.175463279843854</v>
      </c>
      <c r="L14" s="24">
        <f>'8) Average Age (NY)'!E13</f>
        <v>69.205656445513185</v>
      </c>
      <c r="M14" s="24">
        <f>'8) Average Age (NY)'!F13</f>
        <v>69.529138156211729</v>
      </c>
      <c r="N14" s="24">
        <f>'8) Average Age (NY)'!G13</f>
        <v>65.767644694554448</v>
      </c>
      <c r="O14" s="25">
        <f>'8) Average Age (NY)'!I13</f>
        <v>67.682275757156745</v>
      </c>
    </row>
    <row r="15" spans="1:15" x14ac:dyDescent="0.2">
      <c r="A15" s="1"/>
      <c r="B15" s="13">
        <v>2004</v>
      </c>
      <c r="C15" s="20">
        <f>'1) Claims Notified'!AC14</f>
        <v>377.97543741588157</v>
      </c>
      <c r="D15" s="21">
        <f>'1) Claims Notified'!AD14</f>
        <v>1706.7748990578734</v>
      </c>
      <c r="E15" s="21">
        <f>'1) Claims Notified'!AE14</f>
        <v>193.56527590847912</v>
      </c>
      <c r="F15" s="21">
        <f>'1) Claims Notified'!AF14</f>
        <v>602.9296769851951</v>
      </c>
      <c r="G15" s="22">
        <f>'1) Claims Notified'!AG14</f>
        <v>1977.5047106325705</v>
      </c>
      <c r="H15" s="1"/>
      <c r="I15" s="1"/>
      <c r="J15" s="13">
        <v>2004</v>
      </c>
      <c r="K15" s="23">
        <f>'8) Average Age (NY)'!D14</f>
        <v>68.009481075873964</v>
      </c>
      <c r="L15" s="24">
        <f>'8) Average Age (NY)'!E14</f>
        <v>69.709530580068346</v>
      </c>
      <c r="M15" s="24">
        <f>'8) Average Age (NY)'!F14</f>
        <v>71.079968903456077</v>
      </c>
      <c r="N15" s="24">
        <f>'8) Average Age (NY)'!G14</f>
        <v>66.050651817647363</v>
      </c>
      <c r="O15" s="25">
        <f>'8) Average Age (NY)'!I14</f>
        <v>69.345088186605977</v>
      </c>
    </row>
    <row r="16" spans="1:15" x14ac:dyDescent="0.2">
      <c r="A16" s="1"/>
      <c r="B16" s="13">
        <v>2005</v>
      </c>
      <c r="C16" s="20">
        <f>'1) Claims Notified'!AC15</f>
        <v>336.6976202467892</v>
      </c>
      <c r="D16" s="21">
        <f>'1) Claims Notified'!AD15</f>
        <v>1583.631012339461</v>
      </c>
      <c r="E16" s="21">
        <f>'1) Claims Notified'!AE15</f>
        <v>247.08228405943089</v>
      </c>
      <c r="F16" s="21">
        <f>'1) Claims Notified'!AF15</f>
        <v>850.06547469151337</v>
      </c>
      <c r="G16" s="22">
        <f>'1) Claims Notified'!AG15</f>
        <v>2066.2736086628051</v>
      </c>
      <c r="H16" s="1"/>
      <c r="I16" s="1"/>
      <c r="J16" s="13">
        <v>2005</v>
      </c>
      <c r="K16" s="23">
        <f>'8) Average Age (NY)'!D15</f>
        <v>69.061047553860703</v>
      </c>
      <c r="L16" s="24">
        <f>'8) Average Age (NY)'!E15</f>
        <v>70.474848712913385</v>
      </c>
      <c r="M16" s="24">
        <f>'8) Average Age (NY)'!F15</f>
        <v>70.228556162190046</v>
      </c>
      <c r="N16" s="24">
        <f>'8) Average Age (NY)'!G15</f>
        <v>66.332451998027395</v>
      </c>
      <c r="O16" s="25">
        <f>'8) Average Age (NY)'!I15</f>
        <v>69.872185092209932</v>
      </c>
    </row>
    <row r="17" spans="1:18" x14ac:dyDescent="0.2">
      <c r="A17" s="1"/>
      <c r="B17" s="13">
        <v>2006</v>
      </c>
      <c r="C17" s="20">
        <f>'1) Claims Notified'!AC16</f>
        <v>130.33206192506171</v>
      </c>
      <c r="D17" s="21">
        <f>'1) Claims Notified'!AD16</f>
        <v>1534.5961409019519</v>
      </c>
      <c r="E17" s="21">
        <f>'1) Claims Notified'!AE16</f>
        <v>361.60758357639662</v>
      </c>
      <c r="F17" s="21">
        <f>'1) Claims Notified'!AF16</f>
        <v>985.15705631590754</v>
      </c>
      <c r="G17" s="22">
        <f>'1) Claims Notified'!AG16</f>
        <v>2683.3071572806816</v>
      </c>
      <c r="H17" s="1"/>
      <c r="I17" s="1"/>
      <c r="J17" s="13">
        <v>2006</v>
      </c>
      <c r="K17" s="23">
        <f>'8) Average Age (NY)'!D16</f>
        <v>69.566570578634227</v>
      </c>
      <c r="L17" s="24">
        <f>'8) Average Age (NY)'!E16</f>
        <v>71.456756506224707</v>
      </c>
      <c r="M17" s="24">
        <f>'8) Average Age (NY)'!F16</f>
        <v>74.690513396115776</v>
      </c>
      <c r="N17" s="24">
        <f>'8) Average Age (NY)'!G16</f>
        <v>67.554063810060626</v>
      </c>
      <c r="O17" s="25">
        <f>'8) Average Age (NY)'!I16</f>
        <v>70.184406222924494</v>
      </c>
    </row>
    <row r="18" spans="1:18" x14ac:dyDescent="0.2">
      <c r="A18" s="1"/>
      <c r="B18" s="13">
        <v>2007</v>
      </c>
      <c r="C18" s="20">
        <f>'1) Claims Notified'!AC17</f>
        <v>58.363515901060069</v>
      </c>
      <c r="D18" s="21">
        <f>'1) Claims Notified'!AD17</f>
        <v>1577.0837014134274</v>
      </c>
      <c r="E18" s="21">
        <f>'1) Claims Notified'!AE17</f>
        <v>408.5446113074205</v>
      </c>
      <c r="F18" s="21">
        <f>'1) Claims Notified'!AF17</f>
        <v>744.76921378091868</v>
      </c>
      <c r="G18" s="22">
        <f>'1) Claims Notified'!AG17</f>
        <v>2956.2389575971729</v>
      </c>
      <c r="H18" s="1"/>
      <c r="I18" s="1"/>
      <c r="J18" s="13">
        <v>2007</v>
      </c>
      <c r="K18" s="23">
        <f>'8) Average Age (NY)'!D17</f>
        <v>69.282211575024704</v>
      </c>
      <c r="L18" s="24">
        <f>'8) Average Age (NY)'!E17</f>
        <v>73.034922216883174</v>
      </c>
      <c r="M18" s="24">
        <f>'8) Average Age (NY)'!F17</f>
        <v>70.705565485740863</v>
      </c>
      <c r="N18" s="24">
        <f>'8) Average Age (NY)'!G17</f>
        <v>68.691717000873709</v>
      </c>
      <c r="O18" s="25">
        <f>'8) Average Age (NY)'!I17</f>
        <v>71.271637656591153</v>
      </c>
    </row>
    <row r="19" spans="1:18" x14ac:dyDescent="0.2">
      <c r="A19" s="1"/>
      <c r="B19" s="13">
        <v>2008</v>
      </c>
      <c r="C19" s="20">
        <f>'1) Claims Notified'!AC18</f>
        <v>54.953594578668238</v>
      </c>
      <c r="D19" s="21">
        <f>'1) Claims Notified'!AD18</f>
        <v>1654.9977902180319</v>
      </c>
      <c r="E19" s="21">
        <f>'1) Claims Notified'!AE18</f>
        <v>454.96464348850913</v>
      </c>
      <c r="F19" s="21">
        <f>'1) Claims Notified'!AF18</f>
        <v>819.19195639363579</v>
      </c>
      <c r="G19" s="22">
        <f>'1) Claims Notified'!AG18</f>
        <v>3522.1420153211548</v>
      </c>
      <c r="H19" s="1"/>
      <c r="I19" s="1"/>
      <c r="J19" s="13">
        <v>2008</v>
      </c>
      <c r="K19" s="23">
        <f>'8) Average Age (NY)'!D18</f>
        <v>67.728439652903774</v>
      </c>
      <c r="L19" s="24">
        <f>'8) Average Age (NY)'!E18</f>
        <v>72.629178450029372</v>
      </c>
      <c r="M19" s="24">
        <f>'8) Average Age (NY)'!F18</f>
        <v>73.843694297634485</v>
      </c>
      <c r="N19" s="24">
        <f>'8) Average Age (NY)'!G18</f>
        <v>69.865120263399476</v>
      </c>
      <c r="O19" s="25">
        <f>'8) Average Age (NY)'!I18</f>
        <v>71.673415986637721</v>
      </c>
    </row>
    <row r="20" spans="1:18" x14ac:dyDescent="0.2">
      <c r="A20" s="1"/>
      <c r="B20" s="13">
        <v>2009</v>
      </c>
      <c r="C20" s="20">
        <f>'1) Claims Notified'!AC19</f>
        <v>210.68403746512553</v>
      </c>
      <c r="D20" s="21">
        <f>'1) Claims Notified'!AD19</f>
        <v>1465.9039956157831</v>
      </c>
      <c r="E20" s="21">
        <f>'1) Claims Notified'!AE19</f>
        <v>425.17561777600639</v>
      </c>
      <c r="F20" s="21">
        <f>'1) Claims Notified'!AF19</f>
        <v>808.46826424870471</v>
      </c>
      <c r="G20" s="22">
        <f>'1) Claims Notified'!AG19</f>
        <v>3458.5180848943801</v>
      </c>
      <c r="H20" s="1"/>
      <c r="I20" s="1"/>
      <c r="J20" s="13">
        <v>2009</v>
      </c>
      <c r="K20" s="23">
        <f>'8) Average Age (NY)'!D19</f>
        <v>68.865285944490751</v>
      </c>
      <c r="L20" s="24">
        <f>'8) Average Age (NY)'!E19</f>
        <v>74.38994343692346</v>
      </c>
      <c r="M20" s="24">
        <f>'8) Average Age (NY)'!F19</f>
        <v>73.984310863969469</v>
      </c>
      <c r="N20" s="24">
        <f>'8) Average Age (NY)'!G19</f>
        <v>70.113141541753109</v>
      </c>
      <c r="O20" s="25">
        <f>'8) Average Age (NY)'!I19</f>
        <v>72.934802576426804</v>
      </c>
    </row>
    <row r="21" spans="1:18" x14ac:dyDescent="0.2">
      <c r="A21" s="1"/>
      <c r="B21" s="13">
        <v>2010</v>
      </c>
      <c r="C21" s="20">
        <f>'1) Claims Notified'!AC20</f>
        <v>175.21126109467454</v>
      </c>
      <c r="D21" s="21">
        <f>'1) Claims Notified'!AD20</f>
        <v>1790.2020155325442</v>
      </c>
      <c r="E21" s="21">
        <f>'1) Claims Notified'!AE20</f>
        <v>511.66766826923077</v>
      </c>
      <c r="F21" s="21">
        <f>'1) Claims Notified'!AF20</f>
        <v>808.76502403846155</v>
      </c>
      <c r="G21" s="22">
        <f>'1) Claims Notified'!AG20</f>
        <v>3580.4040310650885</v>
      </c>
      <c r="H21" s="1"/>
      <c r="I21" s="1"/>
      <c r="J21" s="13">
        <v>2010</v>
      </c>
      <c r="K21" s="23">
        <f>'8) Average Age (NY)'!D20</f>
        <v>70.238181729040619</v>
      </c>
      <c r="L21" s="24">
        <f>'8) Average Age (NY)'!E20</f>
        <v>73.209971942801374</v>
      </c>
      <c r="M21" s="24">
        <f>'8) Average Age (NY)'!F20</f>
        <v>73.70888960080093</v>
      </c>
      <c r="N21" s="24">
        <f>'8) Average Age (NY)'!G20</f>
        <v>70.780255267616809</v>
      </c>
      <c r="O21" s="25">
        <f>'8) Average Age (NY)'!I20</f>
        <v>72.945274628679869</v>
      </c>
    </row>
    <row r="22" spans="1:18" x14ac:dyDescent="0.2">
      <c r="A22" s="1"/>
      <c r="B22" s="13">
        <v>2011</v>
      </c>
      <c r="C22" s="20">
        <f>'1) Claims Notified'!AC21</f>
        <v>210.77705685028249</v>
      </c>
      <c r="D22" s="21">
        <f>'1) Claims Notified'!AD21</f>
        <v>1841.459436793785</v>
      </c>
      <c r="E22" s="21">
        <f>'1) Claims Notified'!AE21</f>
        <v>566.69999117231635</v>
      </c>
      <c r="F22" s="21">
        <f>'1) Claims Notified'!AF21</f>
        <v>873.39954096045199</v>
      </c>
      <c r="G22" s="22">
        <f>'1) Claims Notified'!AG21</f>
        <v>3656.4139742231637</v>
      </c>
      <c r="H22" s="1"/>
      <c r="I22" s="1"/>
      <c r="J22" s="13">
        <v>2011</v>
      </c>
      <c r="K22" s="23">
        <f>'8) Average Age (NY)'!D21</f>
        <v>70.252628279427256</v>
      </c>
      <c r="L22" s="24">
        <f>'8) Average Age (NY)'!E21</f>
        <v>72.441300389291442</v>
      </c>
      <c r="M22" s="24">
        <f>'8) Average Age (NY)'!F21</f>
        <v>74.497528538568332</v>
      </c>
      <c r="N22" s="24">
        <f>'8) Average Age (NY)'!G21</f>
        <v>70.475962956312046</v>
      </c>
      <c r="O22" s="25">
        <f>'8) Average Age (NY)'!I21</f>
        <v>73.145841747257933</v>
      </c>
    </row>
    <row r="23" spans="1:18" x14ac:dyDescent="0.2">
      <c r="A23" s="1"/>
      <c r="B23" s="13">
        <v>2012</v>
      </c>
      <c r="C23" s="20">
        <f>'1) Claims Notified'!AC22</f>
        <v>534.05140532544374</v>
      </c>
      <c r="D23" s="21">
        <f>'1) Claims Notified'!AD22</f>
        <v>1767.5460223537145</v>
      </c>
      <c r="E23" s="21">
        <f>'1) Claims Notified'!AE22</f>
        <v>621.16617357001962</v>
      </c>
      <c r="F23" s="21">
        <f>'1) Claims Notified'!AF22</f>
        <v>989.82577251808016</v>
      </c>
      <c r="G23" s="22">
        <f>'1) Claims Notified'!AG22</f>
        <v>3768.6606262327414</v>
      </c>
      <c r="H23" s="1"/>
      <c r="I23" s="1"/>
      <c r="J23" s="13">
        <v>2012</v>
      </c>
      <c r="K23" s="23">
        <f>'8) Average Age (NY)'!D22</f>
        <v>70.574108689436343</v>
      </c>
      <c r="L23" s="24">
        <f>'8) Average Age (NY)'!E22</f>
        <v>73.024171017348252</v>
      </c>
      <c r="M23" s="24">
        <f>'8) Average Age (NY)'!F22</f>
        <v>73.86560863568927</v>
      </c>
      <c r="N23" s="24">
        <f>'8) Average Age (NY)'!G22</f>
        <v>72.292328431743272</v>
      </c>
      <c r="O23" s="25">
        <f>'8) Average Age (NY)'!I22</f>
        <v>73.471603041647015</v>
      </c>
    </row>
    <row r="24" spans="1:18" x14ac:dyDescent="0.2">
      <c r="A24" s="1"/>
      <c r="B24" s="26">
        <v>2013</v>
      </c>
      <c r="C24" s="27">
        <f>'1) Claims Notified'!AC23</f>
        <v>461.77067280015154</v>
      </c>
      <c r="D24" s="28">
        <f>'1) Claims Notified'!AD23</f>
        <v>1819.5460314352579</v>
      </c>
      <c r="E24" s="28">
        <f>'1) Claims Notified'!AE23</f>
        <v>519.58958304059024</v>
      </c>
      <c r="F24" s="28">
        <f>'1) Claims Notified'!AF23</f>
        <v>929.84005369912188</v>
      </c>
      <c r="G24" s="29">
        <f>'1) Claims Notified'!AG23</f>
        <v>3797.2057866844525</v>
      </c>
      <c r="H24" s="1"/>
      <c r="I24" s="1"/>
      <c r="J24" s="26">
        <v>2013</v>
      </c>
      <c r="K24" s="30">
        <f>'8) Average Age (NY)'!D23</f>
        <v>71.13714835558433</v>
      </c>
      <c r="L24" s="31">
        <f>'8) Average Age (NY)'!E23</f>
        <v>74.181878892410325</v>
      </c>
      <c r="M24" s="31">
        <f>'8) Average Age (NY)'!F23</f>
        <v>74.576349993919663</v>
      </c>
      <c r="N24" s="31">
        <f>'8) Average Age (NY)'!G23</f>
        <v>71.7617285480151</v>
      </c>
      <c r="O24" s="32">
        <f>'8) Average Age (NY)'!I23</f>
        <v>73.817746841746484</v>
      </c>
    </row>
    <row r="25" spans="1:18" x14ac:dyDescent="0.2">
      <c r="A25" s="1"/>
      <c r="B25" s="34"/>
      <c r="C25" s="21"/>
      <c r="D25" s="21"/>
      <c r="E25" s="21"/>
      <c r="F25" s="21"/>
      <c r="G25" s="21"/>
      <c r="H25" s="21"/>
      <c r="I25" s="21"/>
      <c r="J25" s="21"/>
      <c r="K25" s="21"/>
      <c r="L25" s="21"/>
      <c r="M25" s="21"/>
      <c r="N25" s="21"/>
      <c r="O25" s="21"/>
      <c r="P25" s="21"/>
      <c r="Q25" s="21"/>
      <c r="R25" s="21"/>
    </row>
    <row r="26" spans="1:18" x14ac:dyDescent="0.2">
      <c r="A26" s="1"/>
      <c r="B26" s="1"/>
      <c r="C26" s="1"/>
      <c r="D26" s="1"/>
      <c r="E26" s="1"/>
      <c r="F26" s="1"/>
      <c r="G26" s="1"/>
      <c r="H26" s="1"/>
      <c r="I26" s="1"/>
      <c r="J26" s="1"/>
      <c r="K26" s="1"/>
      <c r="L26" s="1"/>
      <c r="M26" s="1"/>
      <c r="N26" s="1"/>
      <c r="O26" s="1"/>
    </row>
    <row r="27" spans="1:18" x14ac:dyDescent="0.2">
      <c r="A27" s="1"/>
      <c r="B27" s="1"/>
      <c r="C27" s="1"/>
      <c r="D27" s="1"/>
      <c r="E27" s="1"/>
      <c r="F27" s="1"/>
      <c r="G27" s="1"/>
      <c r="H27" s="1"/>
    </row>
    <row r="28" spans="1:18" x14ac:dyDescent="0.2">
      <c r="A28" s="1"/>
      <c r="B28" s="106" t="s">
        <v>38</v>
      </c>
      <c r="C28" s="107"/>
      <c r="D28" s="107"/>
      <c r="E28" s="107"/>
      <c r="F28" s="107"/>
      <c r="G28" s="108"/>
      <c r="H28" s="1"/>
    </row>
    <row r="29" spans="1:18" ht="38.25" x14ac:dyDescent="0.2">
      <c r="A29" s="1"/>
      <c r="B29" s="10" t="s">
        <v>0</v>
      </c>
      <c r="C29" s="11" t="s">
        <v>23</v>
      </c>
      <c r="D29" s="11" t="s">
        <v>2</v>
      </c>
      <c r="E29" s="11" t="s">
        <v>3</v>
      </c>
      <c r="F29" s="11" t="s">
        <v>7</v>
      </c>
      <c r="G29" s="12" t="s">
        <v>4</v>
      </c>
      <c r="H29" s="1"/>
    </row>
    <row r="30" spans="1:18" x14ac:dyDescent="0.2">
      <c r="A30" s="1"/>
      <c r="B30" s="13">
        <v>1994</v>
      </c>
      <c r="C30" s="14">
        <f>IFERROR('6) Incurred (NY)'!D4/'1) Claims Notified'!D4,"")</f>
        <v>20274.66</v>
      </c>
      <c r="D30" s="15">
        <f>IFERROR('6) Incurred (NY)'!E4/'1) Claims Notified'!E4,"")</f>
        <v>14483.028512110728</v>
      </c>
      <c r="E30" s="15">
        <f>IFERROR('6) Incurred (NY)'!F4/'1) Claims Notified'!F4,"")</f>
        <v>24095.197799999998</v>
      </c>
      <c r="F30" s="15">
        <f>IFERROR('6) Incurred (NY)'!G4/'1) Claims Notified'!G4,"")</f>
        <v>87288.069999999992</v>
      </c>
      <c r="G30" s="16">
        <f>IFERROR('6) Incurred (NY)'!I4/'1) Claims Notified'!I4,"")</f>
        <v>38345.177179487175</v>
      </c>
      <c r="H30" s="1"/>
    </row>
    <row r="31" spans="1:18" x14ac:dyDescent="0.2">
      <c r="A31" s="1"/>
      <c r="B31" s="13">
        <v>1995</v>
      </c>
      <c r="C31" s="20">
        <f>IFERROR('6) Incurred (NY)'!D5/'1) Claims Notified'!D5,"")</f>
        <v>11592.061578947367</v>
      </c>
      <c r="D31" s="21">
        <f>IFERROR('6) Incurred (NY)'!E5/'1) Claims Notified'!E5,"")</f>
        <v>14641.814982269501</v>
      </c>
      <c r="E31" s="21">
        <f>IFERROR('6) Incurred (NY)'!F5/'1) Claims Notified'!F5,"")</f>
        <v>27605.876046511625</v>
      </c>
      <c r="F31" s="21">
        <f>IFERROR('6) Incurred (NY)'!G5/'1) Claims Notified'!G5,"")</f>
        <v>7236.49</v>
      </c>
      <c r="G31" s="22">
        <f>IFERROR('6) Incurred (NY)'!I5/'1) Claims Notified'!I5,"")</f>
        <v>41418.70530120482</v>
      </c>
      <c r="H31" s="1"/>
    </row>
    <row r="32" spans="1:18" x14ac:dyDescent="0.2">
      <c r="A32" s="1"/>
      <c r="B32" s="13">
        <v>1996</v>
      </c>
      <c r="C32" s="20">
        <f>IFERROR('6) Incurred (NY)'!D6/'1) Claims Notified'!D6,"")</f>
        <v>18262.135333333335</v>
      </c>
      <c r="D32" s="21">
        <f>IFERROR('6) Incurred (NY)'!E6/'1) Claims Notified'!E6,"")</f>
        <v>15455.740053667261</v>
      </c>
      <c r="E32" s="21">
        <f>IFERROR('6) Incurred (NY)'!F6/'1) Claims Notified'!F6,"")</f>
        <v>17590.341230769231</v>
      </c>
      <c r="F32" s="21">
        <f>IFERROR('6) Incurred (NY)'!G6/'1) Claims Notified'!G6,"")</f>
        <v>10884.02888888889</v>
      </c>
      <c r="G32" s="22">
        <f>IFERROR('6) Incurred (NY)'!I6/'1) Claims Notified'!I6,"")</f>
        <v>44725.338110831224</v>
      </c>
      <c r="H32" s="1"/>
    </row>
    <row r="33" spans="1:8" x14ac:dyDescent="0.2">
      <c r="A33" s="1"/>
      <c r="B33" s="13">
        <v>1997</v>
      </c>
      <c r="C33" s="20">
        <f>IFERROR('6) Incurred (NY)'!D7/'1) Claims Notified'!D7,"")</f>
        <v>9504.0749999999989</v>
      </c>
      <c r="D33" s="21">
        <f>IFERROR('6) Incurred (NY)'!E7/'1) Claims Notified'!E7,"")</f>
        <v>15081.107453765289</v>
      </c>
      <c r="E33" s="21">
        <f>IFERROR('6) Incurred (NY)'!F7/'1) Claims Notified'!F7,"")</f>
        <v>24491.147910447758</v>
      </c>
      <c r="F33" s="21">
        <f>IFERROR('6) Incurred (NY)'!G7/'1) Claims Notified'!G7,"")</f>
        <v>20254.339166666668</v>
      </c>
      <c r="G33" s="22">
        <f>IFERROR('6) Incurred (NY)'!I7/'1) Claims Notified'!I7,"")</f>
        <v>49504.551686507941</v>
      </c>
      <c r="H33" s="1"/>
    </row>
    <row r="34" spans="1:8" x14ac:dyDescent="0.2">
      <c r="A34" s="1"/>
      <c r="B34" s="13">
        <v>1998</v>
      </c>
      <c r="C34" s="20">
        <f>IFERROR('6) Incurred (NY)'!D8/'1) Claims Notified'!D8,"")</f>
        <v>16125.631964285714</v>
      </c>
      <c r="D34" s="21">
        <f>IFERROR('6) Incurred (NY)'!E8/'1) Claims Notified'!E8,"")</f>
        <v>14313.828754203221</v>
      </c>
      <c r="E34" s="21">
        <f>IFERROR('6) Incurred (NY)'!F8/'1) Claims Notified'!F8,"")</f>
        <v>22473.941875</v>
      </c>
      <c r="F34" s="21">
        <f>IFERROR('6) Incurred (NY)'!G8/'1) Claims Notified'!G8,"")</f>
        <v>18193.775000000001</v>
      </c>
      <c r="G34" s="22">
        <f>IFERROR('6) Incurred (NY)'!I8/'1) Claims Notified'!I8,"")</f>
        <v>53787.504030612246</v>
      </c>
      <c r="H34" s="1"/>
    </row>
    <row r="35" spans="1:8" x14ac:dyDescent="0.2">
      <c r="A35" s="1"/>
      <c r="B35" s="13">
        <v>1999</v>
      </c>
      <c r="C35" s="20">
        <f>IFERROR('6) Incurred (NY)'!D9/'1) Claims Notified'!D9,"")</f>
        <v>10436.01076923077</v>
      </c>
      <c r="D35" s="21">
        <f>IFERROR('6) Incurred (NY)'!E9/'1) Claims Notified'!E9,"")</f>
        <v>13007.687852990764</v>
      </c>
      <c r="E35" s="21">
        <f>IFERROR('6) Incurred (NY)'!F9/'1) Claims Notified'!F9,"")</f>
        <v>23710.627916666665</v>
      </c>
      <c r="F35" s="21">
        <f>IFERROR('6) Incurred (NY)'!G9/'1) Claims Notified'!G9,"")</f>
        <v>15723.777368421053</v>
      </c>
      <c r="G35" s="22">
        <f>IFERROR('6) Incurred (NY)'!I9/'1) Claims Notified'!I9,"")</f>
        <v>47980.049728260885</v>
      </c>
      <c r="H35" s="1"/>
    </row>
    <row r="36" spans="1:8" x14ac:dyDescent="0.2">
      <c r="A36" s="1"/>
      <c r="B36" s="13">
        <v>2000</v>
      </c>
      <c r="C36" s="20">
        <f>IFERROR('6) Incurred (NY)'!D10/'1) Claims Notified'!D10,"")</f>
        <v>12362.145416666666</v>
      </c>
      <c r="D36" s="21">
        <f>IFERROR('6) Incurred (NY)'!E10/'1) Claims Notified'!E10,"")</f>
        <v>11196.644822916667</v>
      </c>
      <c r="E36" s="21">
        <f>IFERROR('6) Incurred (NY)'!F10/'1) Claims Notified'!F10,"")</f>
        <v>30818.705714285716</v>
      </c>
      <c r="F36" s="21">
        <f>IFERROR('6) Incurred (NY)'!G10/'1) Claims Notified'!G10,"")</f>
        <v>11797.262631578948</v>
      </c>
      <c r="G36" s="22">
        <f>IFERROR('6) Incurred (NY)'!I10/'1) Claims Notified'!I10,"")</f>
        <v>53815.192812499983</v>
      </c>
      <c r="H36" s="1"/>
    </row>
    <row r="37" spans="1:8" x14ac:dyDescent="0.2">
      <c r="A37" s="1"/>
      <c r="B37" s="13">
        <v>2001</v>
      </c>
      <c r="C37" s="20">
        <f>IFERROR('6) Incurred (NY)'!D11/'1) Claims Notified'!D11,"")</f>
        <v>10042.168773584905</v>
      </c>
      <c r="D37" s="21">
        <f>IFERROR('6) Incurred (NY)'!E11/'1) Claims Notified'!E11,"")</f>
        <v>11538.649869256375</v>
      </c>
      <c r="E37" s="21">
        <f>IFERROR('6) Incurred (NY)'!F11/'1) Claims Notified'!F11,"")</f>
        <v>27536.858769230774</v>
      </c>
      <c r="F37" s="21">
        <f>IFERROR('6) Incurred (NY)'!G11/'1) Claims Notified'!G11,"")</f>
        <v>17138.312805755395</v>
      </c>
      <c r="G37" s="22">
        <f>IFERROR('6) Incurred (NY)'!I11/'1) Claims Notified'!I11,"")</f>
        <v>59544.928324607339</v>
      </c>
      <c r="H37" s="1"/>
    </row>
    <row r="38" spans="1:8" x14ac:dyDescent="0.2">
      <c r="A38" s="1"/>
      <c r="B38" s="13">
        <v>2002</v>
      </c>
      <c r="C38" s="20">
        <f>IFERROR('6) Incurred (NY)'!D12/'1) Claims Notified'!D12,"")</f>
        <v>8879.8837404580154</v>
      </c>
      <c r="D38" s="21">
        <f>IFERROR('6) Incurred (NY)'!E12/'1) Claims Notified'!E12,"")</f>
        <v>18266.49295387635</v>
      </c>
      <c r="E38" s="21">
        <f>IFERROR('6) Incurred (NY)'!F12/'1) Claims Notified'!F12,"")</f>
        <v>25834.625216076427</v>
      </c>
      <c r="F38" s="21">
        <f>IFERROR('6) Incurred (NY)'!G12/'1) Claims Notified'!G12,"")</f>
        <v>16446.200785714285</v>
      </c>
      <c r="G38" s="22">
        <f>IFERROR('6) Incurred (NY)'!I12/'1) Claims Notified'!I12,"")</f>
        <v>57681.320291363161</v>
      </c>
      <c r="H38" s="1"/>
    </row>
    <row r="39" spans="1:8" x14ac:dyDescent="0.2">
      <c r="A39" s="1"/>
      <c r="B39" s="13">
        <v>2003</v>
      </c>
      <c r="C39" s="20">
        <f>IFERROR('6) Incurred (NY)'!D13/'1) Claims Notified'!D13,"")</f>
        <v>7764.3023076923073</v>
      </c>
      <c r="D39" s="21">
        <f>IFERROR('6) Incurred (NY)'!E13/'1) Claims Notified'!E13,"")</f>
        <v>11432.845790476191</v>
      </c>
      <c r="E39" s="21">
        <f>IFERROR('6) Incurred (NY)'!F13/'1) Claims Notified'!F13,"")</f>
        <v>28425.288518518519</v>
      </c>
      <c r="F39" s="21">
        <f>IFERROR('6) Incurred (NY)'!G13/'1) Claims Notified'!G13,"")</f>
        <v>15424.948551912568</v>
      </c>
      <c r="G39" s="22">
        <f>IFERROR('6) Incurred (NY)'!I13/'1) Claims Notified'!I13,"")</f>
        <v>59308.702090663035</v>
      </c>
      <c r="H39" s="1"/>
    </row>
    <row r="40" spans="1:8" x14ac:dyDescent="0.2">
      <c r="A40" s="1"/>
      <c r="B40" s="13">
        <v>2004</v>
      </c>
      <c r="C40" s="20">
        <f>IFERROR('6) Incurred (NY)'!D14/'1) Claims Notified'!D14,"")</f>
        <v>5131.5252595155707</v>
      </c>
      <c r="D40" s="21">
        <f>IFERROR('6) Incurred (NY)'!E14/'1) Claims Notified'!E14,"")</f>
        <v>13461.886043179238</v>
      </c>
      <c r="E40" s="21">
        <f>IFERROR('6) Incurred (NY)'!F14/'1) Claims Notified'!F14,"")</f>
        <v>36557.481081081081</v>
      </c>
      <c r="F40" s="21">
        <f>IFERROR('6) Incurred (NY)'!G14/'1) Claims Notified'!G14,"")</f>
        <v>16346.807657266814</v>
      </c>
      <c r="G40" s="22">
        <f>IFERROR('6) Incurred (NY)'!I14/'1) Claims Notified'!I14,"")</f>
        <v>60032.935846560846</v>
      </c>
      <c r="H40" s="1"/>
    </row>
    <row r="41" spans="1:8" x14ac:dyDescent="0.2">
      <c r="A41" s="1"/>
      <c r="B41" s="13">
        <v>2005</v>
      </c>
      <c r="C41" s="20">
        <f>IFERROR('6) Incurred (NY)'!D15/'1) Claims Notified'!D15,"")</f>
        <v>2928.3223574144486</v>
      </c>
      <c r="D41" s="21">
        <f>IFERROR('6) Incurred (NY)'!E15/'1) Claims Notified'!E15,"")</f>
        <v>15094.821948261924</v>
      </c>
      <c r="E41" s="21">
        <f>IFERROR('6) Incurred (NY)'!F15/'1) Claims Notified'!F15,"")</f>
        <v>25908.771347150254</v>
      </c>
      <c r="F41" s="21">
        <f>IFERROR('6) Incurred (NY)'!G15/'1) Claims Notified'!G15,"")</f>
        <v>12139.314593373494</v>
      </c>
      <c r="G41" s="22">
        <f>IFERROR('6) Incurred (NY)'!I15/'1) Claims Notified'!I15,"")</f>
        <v>63190.854622056992</v>
      </c>
      <c r="H41" s="1"/>
    </row>
    <row r="42" spans="1:8" x14ac:dyDescent="0.2">
      <c r="A42" s="1"/>
      <c r="B42" s="13">
        <v>2006</v>
      </c>
      <c r="C42" s="20">
        <f>IFERROR('6) Incurred (NY)'!D16/'1) Claims Notified'!D16,"")</f>
        <v>8021.7061764705886</v>
      </c>
      <c r="D42" s="21">
        <f>IFERROR('6) Incurred (NY)'!E16/'1) Claims Notified'!E16,"")</f>
        <v>17851.906504059112</v>
      </c>
      <c r="E42" s="21">
        <f>IFERROR('6) Incurred (NY)'!F16/'1) Claims Notified'!F16,"")</f>
        <v>37731.746799293294</v>
      </c>
      <c r="F42" s="21">
        <f>IFERROR('6) Incurred (NY)'!G16/'1) Claims Notified'!G16,"")</f>
        <v>14113.200260473413</v>
      </c>
      <c r="G42" s="22">
        <f>IFERROR('6) Incurred (NY)'!I16/'1) Claims Notified'!I16,"")</f>
        <v>68639.596401848772</v>
      </c>
      <c r="H42" s="1"/>
    </row>
    <row r="43" spans="1:8" x14ac:dyDescent="0.2">
      <c r="A43" s="1"/>
      <c r="B43" s="13">
        <v>2007</v>
      </c>
      <c r="C43" s="20">
        <f>IFERROR('6) Incurred (NY)'!D17/'1) Claims Notified'!D17,"")</f>
        <v>1941.39</v>
      </c>
      <c r="D43" s="21">
        <f>IFERROR('6) Incurred (NY)'!E17/'1) Claims Notified'!E17,"")</f>
        <v>16956.301342277093</v>
      </c>
      <c r="E43" s="21">
        <f>IFERROR('6) Incurred (NY)'!F17/'1) Claims Notified'!F17,"")</f>
        <v>36786.881438612836</v>
      </c>
      <c r="F43" s="21">
        <f>IFERROR('6) Incurred (NY)'!G17/'1) Claims Notified'!G17,"")</f>
        <v>17801.348911470759</v>
      </c>
      <c r="G43" s="22">
        <f>IFERROR('6) Incurred (NY)'!I17/'1) Claims Notified'!I17,"")</f>
        <v>72489.392543962807</v>
      </c>
      <c r="H43" s="1"/>
    </row>
    <row r="44" spans="1:8" x14ac:dyDescent="0.2">
      <c r="A44" s="1"/>
      <c r="B44" s="13">
        <v>2008</v>
      </c>
      <c r="C44" s="20">
        <f>IFERROR('6) Incurred (NY)'!D18/'1) Claims Notified'!D18,"")</f>
        <v>64833.274040697674</v>
      </c>
      <c r="D44" s="21">
        <f>IFERROR('6) Incurred (NY)'!E18/'1) Claims Notified'!E18,"")</f>
        <v>17204.602740746461</v>
      </c>
      <c r="E44" s="21">
        <f>IFERROR('6) Incurred (NY)'!F18/'1) Claims Notified'!F18,"")</f>
        <v>30661.608505594566</v>
      </c>
      <c r="F44" s="21">
        <f>IFERROR('6) Incurred (NY)'!G18/'1) Claims Notified'!G18,"")</f>
        <v>17263.736866744668</v>
      </c>
      <c r="G44" s="22">
        <f>IFERROR('6) Incurred (NY)'!I18/'1) Claims Notified'!I18,"")</f>
        <v>72076.907037345794</v>
      </c>
      <c r="H44" s="1"/>
    </row>
    <row r="45" spans="1:8" x14ac:dyDescent="0.2">
      <c r="A45" s="1"/>
      <c r="B45" s="13">
        <v>2009</v>
      </c>
      <c r="C45" s="20">
        <f>IFERROR('6) Incurred (NY)'!D19/'1) Claims Notified'!D19,"")</f>
        <v>6619.1232404618477</v>
      </c>
      <c r="D45" s="21">
        <f>IFERROR('6) Incurred (NY)'!E19/'1) Claims Notified'!E19,"")</f>
        <v>17795.400495707068</v>
      </c>
      <c r="E45" s="21">
        <f>IFERROR('6) Incurred (NY)'!F19/'1) Claims Notified'!F19,"")</f>
        <v>32536.988754651738</v>
      </c>
      <c r="F45" s="21">
        <f>IFERROR('6) Incurred (NY)'!G19/'1) Claims Notified'!G19,"")</f>
        <v>17961.818752760337</v>
      </c>
      <c r="G45" s="22">
        <f>IFERROR('6) Incurred (NY)'!I19/'1) Claims Notified'!I19,"")</f>
        <v>73531.408214055045</v>
      </c>
      <c r="H45" s="1"/>
    </row>
    <row r="46" spans="1:8" x14ac:dyDescent="0.2">
      <c r="A46" s="1"/>
      <c r="B46" s="13">
        <v>2010</v>
      </c>
      <c r="C46" s="20">
        <f>IFERROR('6) Incurred (NY)'!D20/'1) Claims Notified'!D20,"")</f>
        <v>7795.935370772947</v>
      </c>
      <c r="D46" s="21">
        <f>IFERROR('6) Incurred (NY)'!E20/'1) Claims Notified'!E20,"")</f>
        <v>17106.49690923759</v>
      </c>
      <c r="E46" s="21">
        <f>IFERROR('6) Incurred (NY)'!F20/'1) Claims Notified'!F20,"")</f>
        <v>35608.324915676836</v>
      </c>
      <c r="F46" s="21">
        <f>IFERROR('6) Incurred (NY)'!G20/'1) Claims Notified'!G20,"")</f>
        <v>16914.419857273679</v>
      </c>
      <c r="G46" s="22">
        <f>IFERROR('6) Incurred (NY)'!I20/'1) Claims Notified'!I20,"")</f>
        <v>74989.170749382713</v>
      </c>
      <c r="H46" s="1"/>
    </row>
    <row r="47" spans="1:8" x14ac:dyDescent="0.2">
      <c r="A47" s="1"/>
      <c r="B47" s="13">
        <v>2011</v>
      </c>
      <c r="C47" s="20">
        <f>IFERROR('6) Incurred (NY)'!D21/'1) Claims Notified'!D21,"")</f>
        <v>7407.0178383233524</v>
      </c>
      <c r="D47" s="21">
        <f>IFERROR('6) Incurred (NY)'!E21/'1) Claims Notified'!E21,"")</f>
        <v>20275.506385746521</v>
      </c>
      <c r="E47" s="21">
        <f>IFERROR('6) Incurred (NY)'!F21/'1) Claims Notified'!F21,"")</f>
        <v>35946.736828196088</v>
      </c>
      <c r="F47" s="21">
        <f>IFERROR('6) Incurred (NY)'!G21/'1) Claims Notified'!G21,"")</f>
        <v>20194.009392967244</v>
      </c>
      <c r="G47" s="22">
        <f>IFERROR('6) Incurred (NY)'!I21/'1) Claims Notified'!I21,"")</f>
        <v>80057.966845980685</v>
      </c>
      <c r="H47" s="1"/>
    </row>
    <row r="48" spans="1:8" x14ac:dyDescent="0.2">
      <c r="A48" s="1"/>
      <c r="B48" s="13">
        <v>2012</v>
      </c>
      <c r="C48" s="20">
        <f>IFERROR('6) Incurred (NY)'!D22/'1) Claims Notified'!D22,"")</f>
        <v>6955.9649839576896</v>
      </c>
      <c r="D48" s="21">
        <f>IFERROR('6) Incurred (NY)'!E22/'1) Claims Notified'!E22,"")</f>
        <v>23134.044895998017</v>
      </c>
      <c r="E48" s="21">
        <f>IFERROR('6) Incurred (NY)'!F22/'1) Claims Notified'!F22,"")</f>
        <v>43044.884180027169</v>
      </c>
      <c r="F48" s="21">
        <f>IFERROR('6) Incurred (NY)'!G22/'1) Claims Notified'!G22,"")</f>
        <v>23294.592529444548</v>
      </c>
      <c r="G48" s="22">
        <f>IFERROR('6) Incurred (NY)'!I22/'1) Claims Notified'!I22,"")</f>
        <v>86941.187259468818</v>
      </c>
      <c r="H48" s="1"/>
    </row>
    <row r="49" spans="1:25" x14ac:dyDescent="0.2">
      <c r="A49" s="1"/>
      <c r="B49" s="26">
        <v>2013</v>
      </c>
      <c r="C49" s="27">
        <f>IFERROR('6) Incurred (NY)'!D23/'1) Claims Notified'!D23,"")</f>
        <v>8774.7593175114162</v>
      </c>
      <c r="D49" s="28">
        <f>IFERROR('6) Incurred (NY)'!E23/'1) Claims Notified'!E23,"")</f>
        <v>27458.075156866867</v>
      </c>
      <c r="E49" s="28">
        <f>IFERROR('6) Incurred (NY)'!F23/'1) Claims Notified'!F23,"")</f>
        <v>65659.007757515792</v>
      </c>
      <c r="F49" s="28">
        <f>IFERROR('6) Incurred (NY)'!G23/'1) Claims Notified'!G23,"")</f>
        <v>24679.364562415329</v>
      </c>
      <c r="G49" s="29">
        <f>IFERROR('6) Incurred (NY)'!I23/'1) Claims Notified'!I23,"")</f>
        <v>92689.075309335996</v>
      </c>
      <c r="H49" s="1"/>
    </row>
    <row r="50" spans="1:25" x14ac:dyDescent="0.2">
      <c r="A50" s="1"/>
      <c r="B50" s="1"/>
      <c r="C50" s="1"/>
      <c r="D50" s="1"/>
      <c r="E50" s="1"/>
      <c r="F50" s="1"/>
      <c r="G50" s="1"/>
      <c r="H50" s="1"/>
      <c r="I50" s="1"/>
      <c r="J50" s="1"/>
      <c r="K50" s="1"/>
    </row>
    <row r="52" spans="1:25" x14ac:dyDescent="0.2">
      <c r="B52" s="8"/>
      <c r="C52" s="8"/>
      <c r="D52" s="8"/>
      <c r="E52" s="8"/>
      <c r="F52" s="8"/>
      <c r="G52" s="8"/>
      <c r="H52" s="8"/>
      <c r="I52" s="8"/>
      <c r="J52" s="8"/>
      <c r="K52" s="8"/>
      <c r="L52" s="8"/>
      <c r="M52" s="8"/>
      <c r="N52" s="8"/>
      <c r="O52" s="8"/>
      <c r="P52" s="8"/>
      <c r="Q52" s="8"/>
      <c r="R52" s="8"/>
      <c r="S52" s="8"/>
      <c r="T52" s="8"/>
      <c r="U52" s="8"/>
      <c r="V52" s="8"/>
      <c r="W52" s="8"/>
    </row>
    <row r="53" spans="1:25" x14ac:dyDescent="0.2">
      <c r="B53" s="106" t="s">
        <v>40</v>
      </c>
      <c r="C53" s="107"/>
      <c r="D53" s="107"/>
      <c r="E53" s="107"/>
      <c r="F53" s="107"/>
      <c r="G53" s="108"/>
      <c r="H53" s="8"/>
      <c r="I53" s="8"/>
      <c r="J53" s="106" t="s">
        <v>39</v>
      </c>
      <c r="K53" s="107"/>
      <c r="L53" s="107"/>
      <c r="M53" s="107"/>
      <c r="N53" s="107"/>
      <c r="O53" s="108"/>
      <c r="P53" s="8"/>
      <c r="Q53" s="8"/>
      <c r="R53" s="106" t="s">
        <v>41</v>
      </c>
      <c r="S53" s="107"/>
      <c r="T53" s="107"/>
      <c r="U53" s="107"/>
      <c r="V53" s="107"/>
      <c r="W53" s="108"/>
    </row>
    <row r="54" spans="1:25" ht="38.25" x14ac:dyDescent="0.2">
      <c r="B54" s="33" t="s">
        <v>14</v>
      </c>
      <c r="C54" s="37" t="s">
        <v>23</v>
      </c>
      <c r="D54" s="37" t="s">
        <v>2</v>
      </c>
      <c r="E54" s="37" t="s">
        <v>3</v>
      </c>
      <c r="F54" s="37" t="s">
        <v>7</v>
      </c>
      <c r="G54" s="38" t="s">
        <v>4</v>
      </c>
      <c r="H54" s="8"/>
      <c r="I54" s="8"/>
      <c r="J54" s="33" t="s">
        <v>14</v>
      </c>
      <c r="K54" s="37" t="s">
        <v>23</v>
      </c>
      <c r="L54" s="37" t="s">
        <v>2</v>
      </c>
      <c r="M54" s="37" t="s">
        <v>3</v>
      </c>
      <c r="N54" s="37" t="s">
        <v>7</v>
      </c>
      <c r="O54" s="38" t="s">
        <v>4</v>
      </c>
      <c r="P54" s="8"/>
      <c r="Q54" s="8"/>
      <c r="R54" s="33" t="s">
        <v>14</v>
      </c>
      <c r="S54" s="37" t="s">
        <v>23</v>
      </c>
      <c r="T54" s="37" t="s">
        <v>2</v>
      </c>
      <c r="U54" s="37" t="s">
        <v>3</v>
      </c>
      <c r="V54" s="37" t="s">
        <v>7</v>
      </c>
      <c r="W54" s="38" t="s">
        <v>4</v>
      </c>
      <c r="Y54" s="9"/>
    </row>
    <row r="55" spans="1:25" x14ac:dyDescent="0.2">
      <c r="B55" s="39">
        <v>1994</v>
      </c>
      <c r="C55" s="36">
        <f>IFERROR('7) Paid (SY)'!D4/('5) Settled At Cost (SY)'!D4+'3) Nil Settled (SY)'!D4),"")</f>
        <v>22651.69</v>
      </c>
      <c r="D55" s="40">
        <f>IFERROR('7) Paid (SY)'!E4/('5) Settled At Cost (SY)'!E4+'3) Nil Settled (SY)'!E4),"")</f>
        <v>12030.748067226892</v>
      </c>
      <c r="E55" s="40">
        <f>IFERROR('7) Paid (SY)'!F4/('5) Settled At Cost (SY)'!F4+'3) Nil Settled (SY)'!F4),"")</f>
        <v>11672.321724137932</v>
      </c>
      <c r="F55" s="40" t="str">
        <f>IFERROR('7) Paid (SY)'!G4/('5) Settled At Cost (SY)'!G4+'3) Nil Settled (SY)'!G4),"")</f>
        <v/>
      </c>
      <c r="G55" s="41">
        <f>IFERROR('7) Paid (SY)'!I4/('5) Settled At Cost (SY)'!I4+'3) Nil Settled (SY)'!I4),"")</f>
        <v>25273.363070175441</v>
      </c>
      <c r="H55" s="8"/>
      <c r="I55" s="8"/>
      <c r="J55" s="39">
        <v>1994</v>
      </c>
      <c r="K55" s="36">
        <f>IFERROR('7) Paid (SY)'!D4/'5) Settled At Cost (SY)'!D4,"")</f>
        <v>22651.69</v>
      </c>
      <c r="L55" s="40">
        <f>IFERROR('7) Paid (SY)'!E4/'5) Settled At Cost (SY)'!E4,"")</f>
        <v>16711.972996108951</v>
      </c>
      <c r="M55" s="40">
        <f>IFERROR('7) Paid (SY)'!F4/'5) Settled At Cost (SY)'!F4,"")</f>
        <v>14104.055416666668</v>
      </c>
      <c r="N55" s="40" t="str">
        <f>IFERROR('7) Paid (SY)'!G4/'5) Settled At Cost (SY)'!G4,"")</f>
        <v/>
      </c>
      <c r="O55" s="41">
        <f>IFERROR('7) Paid (SY)'!I4/'5) Settled At Cost (SY)'!I4,"")</f>
        <v>31836.059558011049</v>
      </c>
      <c r="P55" s="8"/>
      <c r="Q55" s="8"/>
      <c r="R55" s="39">
        <v>1994</v>
      </c>
      <c r="S55" s="42">
        <f>IFERROR('3) Nil Settled (SY)'!D4/('5) Settled At Cost (SY)'!D4+'3) Nil Settled (SY)'!D4),"")</f>
        <v>0</v>
      </c>
      <c r="T55" s="43">
        <f>IFERROR('3) Nil Settled (SY)'!E4/('5) Settled At Cost (SY)'!E4+'3) Nil Settled (SY)'!E4),"")</f>
        <v>0.28011204481792717</v>
      </c>
      <c r="U55" s="43">
        <f>IFERROR('3) Nil Settled (SY)'!F4/('5) Settled At Cost (SY)'!F4+'3) Nil Settled (SY)'!F4),"")</f>
        <v>0.17241379310344829</v>
      </c>
      <c r="V55" s="43" t="str">
        <f>IFERROR('3) Nil Settled (SY)'!G4/('5) Settled At Cost (SY)'!G4+'3) Nil Settled (SY)'!G4),"")</f>
        <v/>
      </c>
      <c r="W55" s="44">
        <f>IFERROR('3) Nil Settled (SY)'!I4/('5) Settled At Cost (SY)'!I4+'3) Nil Settled (SY)'!I4),"")</f>
        <v>0.20614035087719298</v>
      </c>
      <c r="Y55" s="9"/>
    </row>
    <row r="56" spans="1:25" x14ac:dyDescent="0.2">
      <c r="B56" s="39">
        <v>1995</v>
      </c>
      <c r="C56" s="45">
        <f>IFERROR('7) Paid (SY)'!D5/('5) Settled At Cost (SY)'!D5+'3) Nil Settled (SY)'!D5),"")</f>
        <v>20472.503636363635</v>
      </c>
      <c r="D56" s="35">
        <f>IFERROR('7) Paid (SY)'!E5/('5) Settled At Cost (SY)'!E5+'3) Nil Settled (SY)'!E5),"")</f>
        <v>10591.768</v>
      </c>
      <c r="E56" s="35">
        <f>IFERROR('7) Paid (SY)'!F5/('5) Settled At Cost (SY)'!F5+'3) Nil Settled (SY)'!F5),"")</f>
        <v>16365.278863636364</v>
      </c>
      <c r="F56" s="35" t="str">
        <f>IFERROR('7) Paid (SY)'!G5/('5) Settled At Cost (SY)'!G5+'3) Nil Settled (SY)'!G5),"")</f>
        <v/>
      </c>
      <c r="G56" s="46">
        <f>IFERROR('7) Paid (SY)'!I5/('5) Settled At Cost (SY)'!I5+'3) Nil Settled (SY)'!I5),"")</f>
        <v>24683.940942028981</v>
      </c>
      <c r="H56" s="8"/>
      <c r="I56" s="8"/>
      <c r="J56" s="39">
        <v>1995</v>
      </c>
      <c r="K56" s="45">
        <f>IFERROR('7) Paid (SY)'!D5/'5) Settled At Cost (SY)'!D5,"")</f>
        <v>20472.503636363635</v>
      </c>
      <c r="L56" s="35">
        <f>IFERROR('7) Paid (SY)'!E5/'5) Settled At Cost (SY)'!E5,"")</f>
        <v>16086.473583617746</v>
      </c>
      <c r="M56" s="35">
        <f>IFERROR('7) Paid (SY)'!F5/'5) Settled At Cost (SY)'!F5,"")</f>
        <v>18463.391538461539</v>
      </c>
      <c r="N56" s="35" t="str">
        <f>IFERROR('7) Paid (SY)'!G5/'5) Settled At Cost (SY)'!G5,"")</f>
        <v/>
      </c>
      <c r="O56" s="46">
        <f>IFERROR('7) Paid (SY)'!I5/'5) Settled At Cost (SY)'!I5,"")</f>
        <v>30012.192511013214</v>
      </c>
      <c r="P56" s="8"/>
      <c r="Q56" s="8"/>
      <c r="R56" s="39">
        <v>1995</v>
      </c>
      <c r="S56" s="47">
        <f>IFERROR('3) Nil Settled (SY)'!D5/('5) Settled At Cost (SY)'!D5+'3) Nil Settled (SY)'!D5),"")</f>
        <v>0</v>
      </c>
      <c r="T56" s="48">
        <f>IFERROR('3) Nil Settled (SY)'!E5/('5) Settled At Cost (SY)'!E5+'3) Nil Settled (SY)'!E5),"")</f>
        <v>0.34157303370786518</v>
      </c>
      <c r="U56" s="48">
        <f>IFERROR('3) Nil Settled (SY)'!F5/('5) Settled At Cost (SY)'!F5+'3) Nil Settled (SY)'!F5),"")</f>
        <v>0.11363636363636363</v>
      </c>
      <c r="V56" s="48" t="str">
        <f>IFERROR('3) Nil Settled (SY)'!G5/('5) Settled At Cost (SY)'!G5+'3) Nil Settled (SY)'!G5),"")</f>
        <v/>
      </c>
      <c r="W56" s="49">
        <f>IFERROR('3) Nil Settled (SY)'!I5/('5) Settled At Cost (SY)'!I5+'3) Nil Settled (SY)'!I5),"")</f>
        <v>0.17753623188405798</v>
      </c>
      <c r="Y56" s="9"/>
    </row>
    <row r="57" spans="1:25" x14ac:dyDescent="0.2">
      <c r="B57" s="39">
        <v>1996</v>
      </c>
      <c r="C57" s="45">
        <f>IFERROR('7) Paid (SY)'!D6/('5) Settled At Cost (SY)'!D6+'3) Nil Settled (SY)'!D6),"")</f>
        <v>20312.194</v>
      </c>
      <c r="D57" s="35">
        <f>IFERROR('7) Paid (SY)'!E6/('5) Settled At Cost (SY)'!E6+'3) Nil Settled (SY)'!E6),"")</f>
        <v>12812.25435318275</v>
      </c>
      <c r="E57" s="35">
        <f>IFERROR('7) Paid (SY)'!F6/('5) Settled At Cost (SY)'!F6+'3) Nil Settled (SY)'!F6),"")</f>
        <v>10612.475333333334</v>
      </c>
      <c r="F57" s="35" t="str">
        <f>IFERROR('7) Paid (SY)'!G6/('5) Settled At Cost (SY)'!G6+'3) Nil Settled (SY)'!G6),"")</f>
        <v/>
      </c>
      <c r="G57" s="46">
        <f>IFERROR('7) Paid (SY)'!I6/('5) Settled At Cost (SY)'!I6+'3) Nil Settled (SY)'!I6),"")</f>
        <v>24214.681416309017</v>
      </c>
      <c r="H57" s="8"/>
      <c r="I57" s="8"/>
      <c r="J57" s="39">
        <v>1996</v>
      </c>
      <c r="K57" s="45">
        <f>IFERROR('7) Paid (SY)'!D6/'5) Settled At Cost (SY)'!D6,"")</f>
        <v>20312.194</v>
      </c>
      <c r="L57" s="35">
        <f>IFERROR('7) Paid (SY)'!E6/'5) Settled At Cost (SY)'!E6,"")</f>
        <v>20062.919196141476</v>
      </c>
      <c r="M57" s="35">
        <f>IFERROR('7) Paid (SY)'!F6/'5) Settled At Cost (SY)'!F6,"")</f>
        <v>11791.63925925926</v>
      </c>
      <c r="N57" s="35" t="str">
        <f>IFERROR('7) Paid (SY)'!G6/'5) Settled At Cost (SY)'!G6,"")</f>
        <v/>
      </c>
      <c r="O57" s="46">
        <f>IFERROR('7) Paid (SY)'!I6/'5) Settled At Cost (SY)'!I6,"")</f>
        <v>33988.076927710848</v>
      </c>
      <c r="P57" s="8"/>
      <c r="Q57" s="8"/>
      <c r="R57" s="39">
        <v>1996</v>
      </c>
      <c r="S57" s="47">
        <f>IFERROR('3) Nil Settled (SY)'!D6/('5) Settled At Cost (SY)'!D6+'3) Nil Settled (SY)'!D6),"")</f>
        <v>0</v>
      </c>
      <c r="T57" s="48">
        <f>IFERROR('3) Nil Settled (SY)'!E6/('5) Settled At Cost (SY)'!E6+'3) Nil Settled (SY)'!E6),"")</f>
        <v>0.3613963039014374</v>
      </c>
      <c r="U57" s="48">
        <f>IFERROR('3) Nil Settled (SY)'!F6/('5) Settled At Cost (SY)'!F6+'3) Nil Settled (SY)'!F6),"")</f>
        <v>0.1</v>
      </c>
      <c r="V57" s="48" t="str">
        <f>IFERROR('3) Nil Settled (SY)'!G6/('5) Settled At Cost (SY)'!G6+'3) Nil Settled (SY)'!G6),"")</f>
        <v/>
      </c>
      <c r="W57" s="49">
        <f>IFERROR('3) Nil Settled (SY)'!I6/('5) Settled At Cost (SY)'!I6+'3) Nil Settled (SY)'!I6),"")</f>
        <v>0.28755364806866951</v>
      </c>
      <c r="Y57" s="9"/>
    </row>
    <row r="58" spans="1:25" x14ac:dyDescent="0.2">
      <c r="B58" s="39">
        <v>1997</v>
      </c>
      <c r="C58" s="45">
        <f>IFERROR('7) Paid (SY)'!D7/('5) Settled At Cost (SY)'!D7+'3) Nil Settled (SY)'!D7),"")</f>
        <v>6458.3183333333336</v>
      </c>
      <c r="D58" s="35">
        <f>IFERROR('7) Paid (SY)'!E7/('5) Settled At Cost (SY)'!E7+'3) Nil Settled (SY)'!E7),"")</f>
        <v>10493.263537675606</v>
      </c>
      <c r="E58" s="35">
        <f>IFERROR('7) Paid (SY)'!F7/('5) Settled At Cost (SY)'!F7+'3) Nil Settled (SY)'!F7),"")</f>
        <v>6007.1558620689648</v>
      </c>
      <c r="F58" s="35">
        <f>IFERROR('7) Paid (SY)'!G7/('5) Settled At Cost (SY)'!G7+'3) Nil Settled (SY)'!G7),"")</f>
        <v>57842.27</v>
      </c>
      <c r="G58" s="46">
        <f>IFERROR('7) Paid (SY)'!I7/('5) Settled At Cost (SY)'!I7+'3) Nil Settled (SY)'!I7),"")</f>
        <v>25176.305993589747</v>
      </c>
      <c r="H58" s="8"/>
      <c r="I58" s="8"/>
      <c r="J58" s="39">
        <v>1997</v>
      </c>
      <c r="K58" s="45">
        <f>IFERROR('7) Paid (SY)'!D7/'5) Settled At Cost (SY)'!D7,"")</f>
        <v>6458.3183333333336</v>
      </c>
      <c r="L58" s="35">
        <f>IFERROR('7) Paid (SY)'!E7/'5) Settled At Cost (SY)'!E7,"")</f>
        <v>14313.981445993031</v>
      </c>
      <c r="M58" s="35">
        <f>IFERROR('7) Paid (SY)'!F7/'5) Settled At Cost (SY)'!F7,"")</f>
        <v>9168.8168421052633</v>
      </c>
      <c r="N58" s="35">
        <f>IFERROR('7) Paid (SY)'!G7/'5) Settled At Cost (SY)'!G7,"")</f>
        <v>57842.27</v>
      </c>
      <c r="O58" s="46">
        <f>IFERROR('7) Paid (SY)'!I7/'5) Settled At Cost (SY)'!I7,"")</f>
        <v>38504.938578431378</v>
      </c>
      <c r="P58" s="8"/>
      <c r="Q58" s="8"/>
      <c r="R58" s="39">
        <v>1997</v>
      </c>
      <c r="S58" s="47">
        <f>IFERROR('3) Nil Settled (SY)'!D7/('5) Settled At Cost (SY)'!D7+'3) Nil Settled (SY)'!D7),"")</f>
        <v>0</v>
      </c>
      <c r="T58" s="48">
        <f>IFERROR('3) Nil Settled (SY)'!E7/('5) Settled At Cost (SY)'!E7+'3) Nil Settled (SY)'!E7),"")</f>
        <v>0.2669220945083014</v>
      </c>
      <c r="U58" s="48">
        <f>IFERROR('3) Nil Settled (SY)'!F7/('5) Settled At Cost (SY)'!F7+'3) Nil Settled (SY)'!F7),"")</f>
        <v>0.34482758620689657</v>
      </c>
      <c r="V58" s="48">
        <f>IFERROR('3) Nil Settled (SY)'!G7/('5) Settled At Cost (SY)'!G7+'3) Nil Settled (SY)'!G7),"")</f>
        <v>0</v>
      </c>
      <c r="W58" s="49">
        <f>IFERROR('3) Nil Settled (SY)'!I7/('5) Settled At Cost (SY)'!I7+'3) Nil Settled (SY)'!I7),"")</f>
        <v>0.34615384615384615</v>
      </c>
      <c r="Y58" s="9"/>
    </row>
    <row r="59" spans="1:25" x14ac:dyDescent="0.2">
      <c r="B59" s="39">
        <v>1998</v>
      </c>
      <c r="C59" s="45">
        <f>IFERROR('7) Paid (SY)'!D8/('5) Settled At Cost (SY)'!D8+'3) Nil Settled (SY)'!D8),"")</f>
        <v>10290.154444444444</v>
      </c>
      <c r="D59" s="35">
        <f>IFERROR('7) Paid (SY)'!E8/('5) Settled At Cost (SY)'!E8+'3) Nil Settled (SY)'!E8),"")</f>
        <v>13601.650814558059</v>
      </c>
      <c r="E59" s="35">
        <f>IFERROR('7) Paid (SY)'!F8/('5) Settled At Cost (SY)'!F8+'3) Nil Settled (SY)'!F8),"")</f>
        <v>17148.322592592591</v>
      </c>
      <c r="F59" s="35" t="str">
        <f>IFERROR('7) Paid (SY)'!G8/('5) Settled At Cost (SY)'!G8+'3) Nil Settled (SY)'!G8),"")</f>
        <v/>
      </c>
      <c r="G59" s="46">
        <f>IFERROR('7) Paid (SY)'!I8/('5) Settled At Cost (SY)'!I8+'3) Nil Settled (SY)'!I8),"")</f>
        <v>37490.159589743591</v>
      </c>
      <c r="H59" s="8"/>
      <c r="I59" s="8"/>
      <c r="J59" s="39">
        <v>1998</v>
      </c>
      <c r="K59" s="45">
        <f>IFERROR('7) Paid (SY)'!D8/'5) Settled At Cost (SY)'!D8,"")</f>
        <v>10290.154444444444</v>
      </c>
      <c r="L59" s="35">
        <f>IFERROR('7) Paid (SY)'!E8/'5) Settled At Cost (SY)'!E8,"")</f>
        <v>17636.29779775281</v>
      </c>
      <c r="M59" s="35">
        <f>IFERROR('7) Paid (SY)'!F8/'5) Settled At Cost (SY)'!F8,"")</f>
        <v>22047.843333333331</v>
      </c>
      <c r="N59" s="35" t="str">
        <f>IFERROR('7) Paid (SY)'!G8/'5) Settled At Cost (SY)'!G8,"")</f>
        <v/>
      </c>
      <c r="O59" s="46">
        <f>IFERROR('7) Paid (SY)'!I8/'5) Settled At Cost (SY)'!I8,"")</f>
        <v>48414.444503311257</v>
      </c>
      <c r="P59" s="8"/>
      <c r="Q59" s="8"/>
      <c r="R59" s="39">
        <v>1998</v>
      </c>
      <c r="S59" s="47">
        <f>IFERROR('3) Nil Settled (SY)'!D8/('5) Settled At Cost (SY)'!D8+'3) Nil Settled (SY)'!D8),"")</f>
        <v>0</v>
      </c>
      <c r="T59" s="48">
        <f>IFERROR('3) Nil Settled (SY)'!E8/('5) Settled At Cost (SY)'!E8+'3) Nil Settled (SY)'!E8),"")</f>
        <v>0.22876949740034663</v>
      </c>
      <c r="U59" s="48">
        <f>IFERROR('3) Nil Settled (SY)'!F8/('5) Settled At Cost (SY)'!F8+'3) Nil Settled (SY)'!F8),"")</f>
        <v>0.22222222222222221</v>
      </c>
      <c r="V59" s="48" t="str">
        <f>IFERROR('3) Nil Settled (SY)'!G8/('5) Settled At Cost (SY)'!G8+'3) Nil Settled (SY)'!G8),"")</f>
        <v/>
      </c>
      <c r="W59" s="49">
        <f>IFERROR('3) Nil Settled (SY)'!I8/('5) Settled At Cost (SY)'!I8+'3) Nil Settled (SY)'!I8),"")</f>
        <v>0.22564102564102564</v>
      </c>
      <c r="Y59" s="9"/>
    </row>
    <row r="60" spans="1:25" x14ac:dyDescent="0.2">
      <c r="B60" s="39">
        <v>1999</v>
      </c>
      <c r="C60" s="45">
        <f>IFERROR('7) Paid (SY)'!D9/('5) Settled At Cost (SY)'!D9+'3) Nil Settled (SY)'!D9),"")</f>
        <v>34120.873636363634</v>
      </c>
      <c r="D60" s="35">
        <f>IFERROR('7) Paid (SY)'!E9/('5) Settled At Cost (SY)'!E9+'3) Nil Settled (SY)'!E9),"")</f>
        <v>12247.074749159689</v>
      </c>
      <c r="E60" s="35">
        <f>IFERROR('7) Paid (SY)'!F9/('5) Settled At Cost (SY)'!F9+'3) Nil Settled (SY)'!F9),"")</f>
        <v>20993.404999999999</v>
      </c>
      <c r="F60" s="35">
        <f>IFERROR('7) Paid (SY)'!G9/('5) Settled At Cost (SY)'!G9+'3) Nil Settled (SY)'!G9),"")</f>
        <v>17868.98</v>
      </c>
      <c r="G60" s="46">
        <f>IFERROR('7) Paid (SY)'!I9/('5) Settled At Cost (SY)'!I9+'3) Nil Settled (SY)'!I9),"")</f>
        <v>34061.254172494169</v>
      </c>
      <c r="H60" s="8"/>
      <c r="I60" s="8"/>
      <c r="J60" s="39">
        <v>1999</v>
      </c>
      <c r="K60" s="45">
        <f>IFERROR('7) Paid (SY)'!D9/'5) Settled At Cost (SY)'!D9,"")</f>
        <v>34120.873636363634</v>
      </c>
      <c r="L60" s="35">
        <f>IFERROR('7) Paid (SY)'!E9/'5) Settled At Cost (SY)'!E9,"")</f>
        <v>20542.218029740692</v>
      </c>
      <c r="M60" s="35">
        <f>IFERROR('7) Paid (SY)'!F9/'5) Settled At Cost (SY)'!F9,"")</f>
        <v>28402.842058823531</v>
      </c>
      <c r="N60" s="35">
        <f>IFERROR('7) Paid (SY)'!G9/'5) Settled At Cost (SY)'!G9,"")</f>
        <v>17868.98</v>
      </c>
      <c r="O60" s="46">
        <f>IFERROR('7) Paid (SY)'!I9/'5) Settled At Cost (SY)'!I9,"")</f>
        <v>46388.184253968248</v>
      </c>
      <c r="P60" s="8"/>
      <c r="Q60" s="8"/>
      <c r="R60" s="39">
        <v>1999</v>
      </c>
      <c r="S60" s="47">
        <f>IFERROR('3) Nil Settled (SY)'!D9/('5) Settled At Cost (SY)'!D9+'3) Nil Settled (SY)'!D9),"")</f>
        <v>0</v>
      </c>
      <c r="T60" s="48">
        <f>IFERROR('3) Nil Settled (SY)'!E9/('5) Settled At Cost (SY)'!E9+'3) Nil Settled (SY)'!E9),"")</f>
        <v>0.40380952380952378</v>
      </c>
      <c r="U60" s="48">
        <f>IFERROR('3) Nil Settled (SY)'!F9/('5) Settled At Cost (SY)'!F9+'3) Nil Settled (SY)'!F9),"")</f>
        <v>0.2608695652173913</v>
      </c>
      <c r="V60" s="48">
        <f>IFERROR('3) Nil Settled (SY)'!G9/('5) Settled At Cost (SY)'!G9+'3) Nil Settled (SY)'!G9),"")</f>
        <v>0</v>
      </c>
      <c r="W60" s="49">
        <f>IFERROR('3) Nil Settled (SY)'!I9/('5) Settled At Cost (SY)'!I9+'3) Nil Settled (SY)'!I9),"")</f>
        <v>0.26573426573426573</v>
      </c>
      <c r="Y60" s="9"/>
    </row>
    <row r="61" spans="1:25" x14ac:dyDescent="0.2">
      <c r="B61" s="39">
        <v>2000</v>
      </c>
      <c r="C61" s="45">
        <f>IFERROR('7) Paid (SY)'!D10/('5) Settled At Cost (SY)'!D10+'3) Nil Settled (SY)'!D10),"")</f>
        <v>7072.8146875000002</v>
      </c>
      <c r="D61" s="35">
        <f>IFERROR('7) Paid (SY)'!E10/('5) Settled At Cost (SY)'!E10+'3) Nil Settled (SY)'!E10),"")</f>
        <v>11208.052170355168</v>
      </c>
      <c r="E61" s="35">
        <f>IFERROR('7) Paid (SY)'!F10/('5) Settled At Cost (SY)'!F10+'3) Nil Settled (SY)'!F10),"")</f>
        <v>21825.437234042551</v>
      </c>
      <c r="F61" s="35">
        <f>IFERROR('7) Paid (SY)'!G10/('5) Settled At Cost (SY)'!G10+'3) Nil Settled (SY)'!G10),"")</f>
        <v>18547.069374999999</v>
      </c>
      <c r="G61" s="46">
        <f>IFERROR('7) Paid (SY)'!I10/('5) Settled At Cost (SY)'!I10+'3) Nil Settled (SY)'!I10),"")</f>
        <v>41716.071751152063</v>
      </c>
      <c r="H61" s="8"/>
      <c r="I61" s="8"/>
      <c r="J61" s="39">
        <v>2000</v>
      </c>
      <c r="K61" s="45">
        <f>IFERROR('7) Paid (SY)'!D10/'5) Settled At Cost (SY)'!D10,"")</f>
        <v>7804.4851724137934</v>
      </c>
      <c r="L61" s="35">
        <f>IFERROR('7) Paid (SY)'!E10/'5) Settled At Cost (SY)'!E10,"")</f>
        <v>17229.399346982147</v>
      </c>
      <c r="M61" s="35">
        <f>IFERROR('7) Paid (SY)'!F10/'5) Settled At Cost (SY)'!F10,"")</f>
        <v>30170.457352941175</v>
      </c>
      <c r="N61" s="35">
        <f>IFERROR('7) Paid (SY)'!G10/'5) Settled At Cost (SY)'!G10,"")</f>
        <v>22827.162307692306</v>
      </c>
      <c r="O61" s="46">
        <f>IFERROR('7) Paid (SY)'!I10/'5) Settled At Cost (SY)'!I10,"")</f>
        <v>56933.255157232692</v>
      </c>
      <c r="P61" s="8"/>
      <c r="Q61" s="8"/>
      <c r="R61" s="39">
        <v>2000</v>
      </c>
      <c r="S61" s="47">
        <f>IFERROR('3) Nil Settled (SY)'!D10/('5) Settled At Cost (SY)'!D10+'3) Nil Settled (SY)'!D10),"")</f>
        <v>9.375E-2</v>
      </c>
      <c r="T61" s="48">
        <f>IFERROR('3) Nil Settled (SY)'!E10/('5) Settled At Cost (SY)'!E10+'3) Nil Settled (SY)'!E10),"")</f>
        <v>0.34948096885813151</v>
      </c>
      <c r="U61" s="48">
        <f>IFERROR('3) Nil Settled (SY)'!F10/('5) Settled At Cost (SY)'!F10+'3) Nil Settled (SY)'!F10),"")</f>
        <v>0.27659574468085107</v>
      </c>
      <c r="V61" s="48">
        <f>IFERROR('3) Nil Settled (SY)'!G10/('5) Settled At Cost (SY)'!G10+'3) Nil Settled (SY)'!G10),"")</f>
        <v>0.1875</v>
      </c>
      <c r="W61" s="49">
        <f>IFERROR('3) Nil Settled (SY)'!I10/('5) Settled At Cost (SY)'!I10+'3) Nil Settled (SY)'!I10),"")</f>
        <v>0.26728110599078342</v>
      </c>
      <c r="Y61" s="9"/>
    </row>
    <row r="62" spans="1:25" x14ac:dyDescent="0.2">
      <c r="B62" s="39">
        <v>2001</v>
      </c>
      <c r="C62" s="45">
        <f>IFERROR('7) Paid (SY)'!D11/('5) Settled At Cost (SY)'!D11+'3) Nil Settled (SY)'!D11),"")</f>
        <v>14040.402368421053</v>
      </c>
      <c r="D62" s="35">
        <f>IFERROR('7) Paid (SY)'!E11/('5) Settled At Cost (SY)'!E11+'3) Nil Settled (SY)'!E11),"")</f>
        <v>9436.3908180621002</v>
      </c>
      <c r="E62" s="35">
        <f>IFERROR('7) Paid (SY)'!F11/('5) Settled At Cost (SY)'!F11+'3) Nil Settled (SY)'!F11),"")</f>
        <v>11494.837916666669</v>
      </c>
      <c r="F62" s="35">
        <f>IFERROR('7) Paid (SY)'!G11/('5) Settled At Cost (SY)'!G11+'3) Nil Settled (SY)'!G11),"")</f>
        <v>10039.145454545454</v>
      </c>
      <c r="G62" s="46">
        <f>IFERROR('7) Paid (SY)'!I11/('5) Settled At Cost (SY)'!I11+'3) Nil Settled (SY)'!I11),"")</f>
        <v>36795.333453608248</v>
      </c>
      <c r="H62" s="8"/>
      <c r="I62" s="8"/>
      <c r="J62" s="39">
        <v>2001</v>
      </c>
      <c r="K62" s="45">
        <f>IFERROR('7) Paid (SY)'!D11/'5) Settled At Cost (SY)'!D11,"")</f>
        <v>16167.736060606061</v>
      </c>
      <c r="L62" s="35">
        <f>IFERROR('7) Paid (SY)'!E11/'5) Settled At Cost (SY)'!E11,"")</f>
        <v>21460.179118496064</v>
      </c>
      <c r="M62" s="35">
        <f>IFERROR('7) Paid (SY)'!F11/'5) Settled At Cost (SY)'!F11,"")</f>
        <v>15326.450555555559</v>
      </c>
      <c r="N62" s="35">
        <f>IFERROR('7) Paid (SY)'!G11/'5) Settled At Cost (SY)'!G11,"")</f>
        <v>20078.290909090909</v>
      </c>
      <c r="O62" s="46">
        <f>IFERROR('7) Paid (SY)'!I11/'5) Settled At Cost (SY)'!I11,"")</f>
        <v>59238.960082987556</v>
      </c>
      <c r="P62" s="8"/>
      <c r="Q62" s="8"/>
      <c r="R62" s="39">
        <v>2001</v>
      </c>
      <c r="S62" s="47">
        <f>IFERROR('3) Nil Settled (SY)'!D11/('5) Settled At Cost (SY)'!D11+'3) Nil Settled (SY)'!D11),"")</f>
        <v>0.13157894736842105</v>
      </c>
      <c r="T62" s="48">
        <f>IFERROR('3) Nil Settled (SY)'!E11/('5) Settled At Cost (SY)'!E11+'3) Nil Settled (SY)'!E11),"")</f>
        <v>0.56028368794326244</v>
      </c>
      <c r="U62" s="48">
        <f>IFERROR('3) Nil Settled (SY)'!F11/('5) Settled At Cost (SY)'!F11+'3) Nil Settled (SY)'!F11),"")</f>
        <v>0.25</v>
      </c>
      <c r="V62" s="48">
        <f>IFERROR('3) Nil Settled (SY)'!G11/('5) Settled At Cost (SY)'!G11+'3) Nil Settled (SY)'!G11),"")</f>
        <v>0.5</v>
      </c>
      <c r="W62" s="49">
        <f>IFERROR('3) Nil Settled (SY)'!I11/('5) Settled At Cost (SY)'!I11+'3) Nil Settled (SY)'!I11),"")</f>
        <v>0.37886597938144329</v>
      </c>
      <c r="Y62" s="9"/>
    </row>
    <row r="63" spans="1:25" x14ac:dyDescent="0.2">
      <c r="B63" s="39">
        <v>2002</v>
      </c>
      <c r="C63" s="45">
        <f>IFERROR('7) Paid (SY)'!D12/('5) Settled At Cost (SY)'!D12+'3) Nil Settled (SY)'!D12),"")</f>
        <v>11891.497045454546</v>
      </c>
      <c r="D63" s="35">
        <f>IFERROR('7) Paid (SY)'!E12/('5) Settled At Cost (SY)'!E12+'3) Nil Settled (SY)'!E12),"")</f>
        <v>10012.77466579292</v>
      </c>
      <c r="E63" s="35">
        <f>IFERROR('7) Paid (SY)'!F12/('5) Settled At Cost (SY)'!F12+'3) Nil Settled (SY)'!F12),"")</f>
        <v>20957.708684210524</v>
      </c>
      <c r="F63" s="35">
        <f>IFERROR('7) Paid (SY)'!G12/('5) Settled At Cost (SY)'!G12+'3) Nil Settled (SY)'!G12),"")</f>
        <v>8858.6068292682921</v>
      </c>
      <c r="G63" s="46">
        <f>IFERROR('7) Paid (SY)'!I12/('5) Settled At Cost (SY)'!I12+'3) Nil Settled (SY)'!I12),"")</f>
        <v>43824.22179856115</v>
      </c>
      <c r="H63" s="8"/>
      <c r="I63" s="8"/>
      <c r="J63" s="39">
        <v>2002</v>
      </c>
      <c r="K63" s="45">
        <f>IFERROR('7) Paid (SY)'!D12/'5) Settled At Cost (SY)'!D12,"")</f>
        <v>14534.051944444444</v>
      </c>
      <c r="L63" s="35">
        <f>IFERROR('7) Paid (SY)'!E12/'5) Settled At Cost (SY)'!E12,"")</f>
        <v>17684.599699074071</v>
      </c>
      <c r="M63" s="35">
        <f>IFERROR('7) Paid (SY)'!F12/'5) Settled At Cost (SY)'!F12,"")</f>
        <v>29496.034444444442</v>
      </c>
      <c r="N63" s="35">
        <f>IFERROR('7) Paid (SY)'!G12/'5) Settled At Cost (SY)'!G12,"")</f>
        <v>15133.453333333333</v>
      </c>
      <c r="O63" s="46">
        <f>IFERROR('7) Paid (SY)'!I12/'5) Settled At Cost (SY)'!I12,"")</f>
        <v>68444.57112359551</v>
      </c>
      <c r="P63" s="8"/>
      <c r="Q63" s="8"/>
      <c r="R63" s="39">
        <v>2002</v>
      </c>
      <c r="S63" s="47">
        <f>IFERROR('3) Nil Settled (SY)'!D12/('5) Settled At Cost (SY)'!D12+'3) Nil Settled (SY)'!D12),"")</f>
        <v>0.18181818181818182</v>
      </c>
      <c r="T63" s="48">
        <f>IFERROR('3) Nil Settled (SY)'!E12/('5) Settled At Cost (SY)'!E12+'3) Nil Settled (SY)'!E12),"")</f>
        <v>0.43381389252948888</v>
      </c>
      <c r="U63" s="48">
        <f>IFERROR('3) Nil Settled (SY)'!F12/('5) Settled At Cost (SY)'!F12+'3) Nil Settled (SY)'!F12),"")</f>
        <v>0.28947368421052633</v>
      </c>
      <c r="V63" s="48">
        <f>IFERROR('3) Nil Settled (SY)'!G12/('5) Settled At Cost (SY)'!G12+'3) Nil Settled (SY)'!G12),"")</f>
        <v>0.41463414634146339</v>
      </c>
      <c r="W63" s="49">
        <f>IFERROR('3) Nil Settled (SY)'!I12/('5) Settled At Cost (SY)'!I12+'3) Nil Settled (SY)'!I12),"")</f>
        <v>0.35971223021582732</v>
      </c>
      <c r="Y63" s="9"/>
    </row>
    <row r="64" spans="1:25" x14ac:dyDescent="0.2">
      <c r="B64" s="39">
        <v>2003</v>
      </c>
      <c r="C64" s="45">
        <f>IFERROR('7) Paid (SY)'!D13/('5) Settled At Cost (SY)'!D13+'3) Nil Settled (SY)'!D13),"")</f>
        <v>10614.91</v>
      </c>
      <c r="D64" s="35">
        <f>IFERROR('7) Paid (SY)'!E13/('5) Settled At Cost (SY)'!E13+'3) Nil Settled (SY)'!E13),"")</f>
        <v>12166.801705907143</v>
      </c>
      <c r="E64" s="35">
        <f>IFERROR('7) Paid (SY)'!F13/('5) Settled At Cost (SY)'!F13+'3) Nil Settled (SY)'!F13),"")</f>
        <v>20393.830422535208</v>
      </c>
      <c r="F64" s="35">
        <f>IFERROR('7) Paid (SY)'!G13/('5) Settled At Cost (SY)'!G13+'3) Nil Settled (SY)'!G13),"")</f>
        <v>8628.2510714285727</v>
      </c>
      <c r="G64" s="46">
        <f>IFERROR('7) Paid (SY)'!I13/('5) Settled At Cost (SY)'!I13+'3) Nil Settled (SY)'!I13),"")</f>
        <v>39456.820755555549</v>
      </c>
      <c r="H64" s="8"/>
      <c r="I64" s="8"/>
      <c r="J64" s="39">
        <v>2003</v>
      </c>
      <c r="K64" s="45">
        <f>IFERROR('7) Paid (SY)'!D13/'5) Settled At Cost (SY)'!D13,"")</f>
        <v>14534.261384615384</v>
      </c>
      <c r="L64" s="35">
        <f>IFERROR('7) Paid (SY)'!E13/'5) Settled At Cost (SY)'!E13,"")</f>
        <v>20471.35124238097</v>
      </c>
      <c r="M64" s="35">
        <f>IFERROR('7) Paid (SY)'!F13/'5) Settled At Cost (SY)'!F13,"")</f>
        <v>27320.036981132071</v>
      </c>
      <c r="N64" s="35">
        <f>IFERROR('7) Paid (SY)'!G13/'5) Settled At Cost (SY)'!G13,"")</f>
        <v>16106.068666666668</v>
      </c>
      <c r="O64" s="46">
        <f>IFERROR('7) Paid (SY)'!I13/'5) Settled At Cost (SY)'!I13,"")</f>
        <v>62082.410279720272</v>
      </c>
      <c r="P64" s="8"/>
      <c r="Q64" s="8"/>
      <c r="R64" s="39">
        <v>2003</v>
      </c>
      <c r="S64" s="47">
        <f>IFERROR('3) Nil Settled (SY)'!D13/('5) Settled At Cost (SY)'!D13+'3) Nil Settled (SY)'!D13),"")</f>
        <v>0.2696629213483146</v>
      </c>
      <c r="T64" s="48">
        <f>IFERROR('3) Nil Settled (SY)'!E13/('5) Settled At Cost (SY)'!E13+'3) Nil Settled (SY)'!E13),"")</f>
        <v>0.40566689702833447</v>
      </c>
      <c r="U64" s="48">
        <f>IFERROR('3) Nil Settled (SY)'!F13/('5) Settled At Cost (SY)'!F13+'3) Nil Settled (SY)'!F13),"")</f>
        <v>0.25352112676056338</v>
      </c>
      <c r="V64" s="48">
        <f>IFERROR('3) Nil Settled (SY)'!G13/('5) Settled At Cost (SY)'!G13+'3) Nil Settled (SY)'!G13),"")</f>
        <v>0.4642857142857143</v>
      </c>
      <c r="W64" s="49">
        <f>IFERROR('3) Nil Settled (SY)'!I13/('5) Settled At Cost (SY)'!I13+'3) Nil Settled (SY)'!I13),"")</f>
        <v>0.36444444444444446</v>
      </c>
      <c r="Y64" s="9"/>
    </row>
    <row r="65" spans="2:25" x14ac:dyDescent="0.2">
      <c r="B65" s="39">
        <v>2004</v>
      </c>
      <c r="C65" s="45">
        <f>IFERROR('7) Paid (SY)'!D14/('5) Settled At Cost (SY)'!D14+'3) Nil Settled (SY)'!D14),"")</f>
        <v>7518.0238655462172</v>
      </c>
      <c r="D65" s="35">
        <f>IFERROR('7) Paid (SY)'!E14/('5) Settled At Cost (SY)'!E14+'3) Nil Settled (SY)'!E14),"")</f>
        <v>9844.6132007389078</v>
      </c>
      <c r="E65" s="35">
        <f>IFERROR('7) Paid (SY)'!F14/('5) Settled At Cost (SY)'!F14+'3) Nil Settled (SY)'!F14),"")</f>
        <v>15938.540470588234</v>
      </c>
      <c r="F65" s="35">
        <f>IFERROR('7) Paid (SY)'!G14/('5) Settled At Cost (SY)'!G14+'3) Nil Settled (SY)'!G14),"")</f>
        <v>13126.808449197859</v>
      </c>
      <c r="G65" s="46">
        <f>IFERROR('7) Paid (SY)'!I14/('5) Settled At Cost (SY)'!I14+'3) Nil Settled (SY)'!I14),"")</f>
        <v>48958.452308362379</v>
      </c>
      <c r="H65" s="8"/>
      <c r="I65" s="8"/>
      <c r="J65" s="39">
        <v>2004</v>
      </c>
      <c r="K65" s="45">
        <f>IFERROR('7) Paid (SY)'!D14/'5) Settled At Cost (SY)'!D14,"")</f>
        <v>10525.233411764704</v>
      </c>
      <c r="L65" s="35">
        <f>IFERROR('7) Paid (SY)'!E14/'5) Settled At Cost (SY)'!E14,"")</f>
        <v>15666.513766003467</v>
      </c>
      <c r="M65" s="35">
        <f>IFERROR('7) Paid (SY)'!F14/'5) Settled At Cost (SY)'!F14,"")</f>
        <v>25561.810188679243</v>
      </c>
      <c r="N65" s="35">
        <f>IFERROR('7) Paid (SY)'!G14/'5) Settled At Cost (SY)'!G14,"")</f>
        <v>17787.776666666665</v>
      </c>
      <c r="O65" s="46">
        <f>IFERROR('7) Paid (SY)'!I14/'5) Settled At Cost (SY)'!I14,"")</f>
        <v>70608.421168341723</v>
      </c>
      <c r="P65" s="8"/>
      <c r="Q65" s="8"/>
      <c r="R65" s="39">
        <v>2004</v>
      </c>
      <c r="S65" s="47">
        <f>IFERROR('3) Nil Settled (SY)'!D14/('5) Settled At Cost (SY)'!D14+'3) Nil Settled (SY)'!D14),"")</f>
        <v>0.2857142857142857</v>
      </c>
      <c r="T65" s="48">
        <f>IFERROR('3) Nil Settled (SY)'!E14/('5) Settled At Cost (SY)'!E14+'3) Nil Settled (SY)'!E14),"")</f>
        <v>0.37161430119176597</v>
      </c>
      <c r="U65" s="48">
        <f>IFERROR('3) Nil Settled (SY)'!F14/('5) Settled At Cost (SY)'!F14+'3) Nil Settled (SY)'!F14),"")</f>
        <v>0.37647058823529411</v>
      </c>
      <c r="V65" s="48">
        <f>IFERROR('3) Nil Settled (SY)'!G14/('5) Settled At Cost (SY)'!G14+'3) Nil Settled (SY)'!G14),"")</f>
        <v>0.26203208556149732</v>
      </c>
      <c r="W65" s="49">
        <f>IFERROR('3) Nil Settled (SY)'!I14/('5) Settled At Cost (SY)'!I14+'3) Nil Settled (SY)'!I14),"")</f>
        <v>0.30662020905923343</v>
      </c>
      <c r="Y65" s="9"/>
    </row>
    <row r="66" spans="2:25" x14ac:dyDescent="0.2">
      <c r="B66" s="39">
        <v>2005</v>
      </c>
      <c r="C66" s="45">
        <f>IFERROR('7) Paid (SY)'!D15/('5) Settled At Cost (SY)'!D15+'3) Nil Settled (SY)'!D15),"")</f>
        <v>7819.2220833333331</v>
      </c>
      <c r="D66" s="35">
        <f>IFERROR('7) Paid (SY)'!E15/('5) Settled At Cost (SY)'!E15+'3) Nil Settled (SY)'!E15),"")</f>
        <v>11866.899269629894</v>
      </c>
      <c r="E66" s="35">
        <f>IFERROR('7) Paid (SY)'!F15/('5) Settled At Cost (SY)'!F15+'3) Nil Settled (SY)'!F15),"")</f>
        <v>24239.543026315794</v>
      </c>
      <c r="F66" s="35">
        <f>IFERROR('7) Paid (SY)'!G15/('5) Settled At Cost (SY)'!G15+'3) Nil Settled (SY)'!G15),"")</f>
        <v>11696.994638783272</v>
      </c>
      <c r="G66" s="46">
        <f>IFERROR('7) Paid (SY)'!I15/('5) Settled At Cost (SY)'!I15+'3) Nil Settled (SY)'!I15),"")</f>
        <v>46382.707634099614</v>
      </c>
      <c r="H66" s="8"/>
      <c r="I66" s="8"/>
      <c r="J66" s="39">
        <v>2005</v>
      </c>
      <c r="K66" s="45">
        <f>IFERROR('7) Paid (SY)'!D15/'5) Settled At Cost (SY)'!D15,"")</f>
        <v>11795.855028571428</v>
      </c>
      <c r="L66" s="35">
        <f>IFERROR('7) Paid (SY)'!E15/'5) Settled At Cost (SY)'!E15,"")</f>
        <v>17912.583134611581</v>
      </c>
      <c r="M66" s="35">
        <f>IFERROR('7) Paid (SY)'!F15/'5) Settled At Cost (SY)'!F15,"")</f>
        <v>36121.671960784319</v>
      </c>
      <c r="N66" s="35">
        <f>IFERROR('7) Paid (SY)'!G15/'5) Settled At Cost (SY)'!G15,"")</f>
        <v>16276.770317460319</v>
      </c>
      <c r="O66" s="46">
        <f>IFERROR('7) Paid (SY)'!I15/'5) Settled At Cost (SY)'!I15,"")</f>
        <v>66699.100234159778</v>
      </c>
      <c r="P66" s="8"/>
      <c r="Q66" s="8"/>
      <c r="R66" s="39">
        <v>2005</v>
      </c>
      <c r="S66" s="47">
        <f>IFERROR('3) Nil Settled (SY)'!D15/('5) Settled At Cost (SY)'!D15+'3) Nil Settled (SY)'!D15),"")</f>
        <v>0.3371212121212121</v>
      </c>
      <c r="T66" s="48">
        <f>IFERROR('3) Nil Settled (SY)'!E15/('5) Settled At Cost (SY)'!E15+'3) Nil Settled (SY)'!E15),"")</f>
        <v>0.33751044277360065</v>
      </c>
      <c r="U66" s="48">
        <f>IFERROR('3) Nil Settled (SY)'!F15/('5) Settled At Cost (SY)'!F15+'3) Nil Settled (SY)'!F15),"")</f>
        <v>0.32894736842105265</v>
      </c>
      <c r="V66" s="48">
        <f>IFERROR('3) Nil Settled (SY)'!G15/('5) Settled At Cost (SY)'!G15+'3) Nil Settled (SY)'!G15),"")</f>
        <v>0.28136882129277568</v>
      </c>
      <c r="W66" s="49">
        <f>IFERROR('3) Nil Settled (SY)'!I15/('5) Settled At Cost (SY)'!I15+'3) Nil Settled (SY)'!I15),"")</f>
        <v>0.3045977011494253</v>
      </c>
      <c r="Y66" s="9"/>
    </row>
    <row r="67" spans="2:25" x14ac:dyDescent="0.2">
      <c r="B67" s="39">
        <v>2006</v>
      </c>
      <c r="C67" s="45">
        <f>IFERROR('7) Paid (SY)'!D16/('5) Settled At Cost (SY)'!D16+'3) Nil Settled (SY)'!D16),"")</f>
        <v>5805.9747435897425</v>
      </c>
      <c r="D67" s="35">
        <f>IFERROR('7) Paid (SY)'!E16/('5) Settled At Cost (SY)'!E16+'3) Nil Settled (SY)'!E16),"")</f>
        <v>12345.980984615386</v>
      </c>
      <c r="E67" s="35">
        <f>IFERROR('7) Paid (SY)'!F16/('5) Settled At Cost (SY)'!F16+'3) Nil Settled (SY)'!F16),"")</f>
        <v>11735.762286679292</v>
      </c>
      <c r="F67" s="35">
        <f>IFERROR('7) Paid (SY)'!G16/('5) Settled At Cost (SY)'!G16+'3) Nil Settled (SY)'!G16),"")</f>
        <v>11458.676224489798</v>
      </c>
      <c r="G67" s="46">
        <f>IFERROR('7) Paid (SY)'!I16/('5) Settled At Cost (SY)'!I16+'3) Nil Settled (SY)'!I16),"")</f>
        <v>54196.57370528108</v>
      </c>
      <c r="H67" s="8"/>
      <c r="I67" s="8"/>
      <c r="J67" s="39">
        <v>2006</v>
      </c>
      <c r="K67" s="45">
        <f>IFERROR('7) Paid (SY)'!D16/'5) Settled At Cost (SY)'!D16,"")</f>
        <v>9434.7089583333327</v>
      </c>
      <c r="L67" s="35">
        <f>IFERROR('7) Paid (SY)'!E16/'5) Settled At Cost (SY)'!E16,"")</f>
        <v>17939.391147540984</v>
      </c>
      <c r="M67" s="35">
        <f>IFERROR('7) Paid (SY)'!F16/'5) Settled At Cost (SY)'!F16,"")</f>
        <v>19160.428223149866</v>
      </c>
      <c r="N67" s="35">
        <f>IFERROR('7) Paid (SY)'!G16/'5) Settled At Cost (SY)'!G16,"")</f>
        <v>16353.644708737867</v>
      </c>
      <c r="O67" s="46">
        <f>IFERROR('7) Paid (SY)'!I16/'5) Settled At Cost (SY)'!I16,"")</f>
        <v>79236.335653798233</v>
      </c>
      <c r="P67" s="8"/>
      <c r="Q67" s="8"/>
      <c r="R67" s="39">
        <v>2006</v>
      </c>
      <c r="S67" s="47">
        <f>IFERROR('3) Nil Settled (SY)'!D16/('5) Settled At Cost (SY)'!D16+'3) Nil Settled (SY)'!D16),"")</f>
        <v>0.38461538461538464</v>
      </c>
      <c r="T67" s="48">
        <f>IFERROR('3) Nil Settled (SY)'!E16/('5) Settled At Cost (SY)'!E16+'3) Nil Settled (SY)'!E16),"")</f>
        <v>0.31179487179487181</v>
      </c>
      <c r="U67" s="48">
        <f>IFERROR('3) Nil Settled (SY)'!F16/('5) Settled At Cost (SY)'!F16+'3) Nil Settled (SY)'!F16),"")</f>
        <v>0.38750000000000001</v>
      </c>
      <c r="V67" s="48">
        <f>IFERROR('3) Nil Settled (SY)'!G16/('5) Settled At Cost (SY)'!G16+'3) Nil Settled (SY)'!G16),"")</f>
        <v>0.29931972789115646</v>
      </c>
      <c r="W67" s="49">
        <f>IFERROR('3) Nil Settled (SY)'!I16/('5) Settled At Cost (SY)'!I16+'3) Nil Settled (SY)'!I16),"")</f>
        <v>0.31601362862010224</v>
      </c>
      <c r="Y67" s="9"/>
    </row>
    <row r="68" spans="2:25" x14ac:dyDescent="0.2">
      <c r="B68" s="39">
        <v>2007</v>
      </c>
      <c r="C68" s="45">
        <f>IFERROR('7) Paid (SY)'!D17/('5) Settled At Cost (SY)'!D17+'3) Nil Settled (SY)'!D17),"")</f>
        <v>6437.4878169014082</v>
      </c>
      <c r="D68" s="35">
        <f>IFERROR('7) Paid (SY)'!E17/('5) Settled At Cost (SY)'!E17+'3) Nil Settled (SY)'!E17),"")</f>
        <v>14756.036646983524</v>
      </c>
      <c r="E68" s="35">
        <f>IFERROR('7) Paid (SY)'!F17/('5) Settled At Cost (SY)'!F17+'3) Nil Settled (SY)'!F17),"")</f>
        <v>32260.064002304149</v>
      </c>
      <c r="F68" s="35">
        <f>IFERROR('7) Paid (SY)'!G17/('5) Settled At Cost (SY)'!G17+'3) Nil Settled (SY)'!G17),"")</f>
        <v>11609.715914434528</v>
      </c>
      <c r="G68" s="46">
        <f>IFERROR('7) Paid (SY)'!I17/('5) Settled At Cost (SY)'!I17+'3) Nil Settled (SY)'!I17),"")</f>
        <v>60751.938863119198</v>
      </c>
      <c r="H68" s="8"/>
      <c r="I68" s="8"/>
      <c r="J68" s="39">
        <v>2007</v>
      </c>
      <c r="K68" s="45">
        <f>IFERROR('7) Paid (SY)'!D17/'5) Settled At Cost (SY)'!D17,"")</f>
        <v>11147.844756097562</v>
      </c>
      <c r="L68" s="35">
        <f>IFERROR('7) Paid (SY)'!E17/'5) Settled At Cost (SY)'!E17,"")</f>
        <v>21416.41165813565</v>
      </c>
      <c r="M68" s="35">
        <f>IFERROR('7) Paid (SY)'!F17/'5) Settled At Cost (SY)'!F17,"")</f>
        <v>46360.489327814568</v>
      </c>
      <c r="N68" s="35">
        <f>IFERROR('7) Paid (SY)'!G17/'5) Settled At Cost (SY)'!G17,"")</f>
        <v>17812.166882420097</v>
      </c>
      <c r="O68" s="46">
        <f>IFERROR('7) Paid (SY)'!I17/'5) Settled At Cost (SY)'!I17,"")</f>
        <v>81310.260715970304</v>
      </c>
      <c r="P68" s="8"/>
      <c r="Q68" s="8"/>
      <c r="R68" s="39">
        <v>2007</v>
      </c>
      <c r="S68" s="47">
        <f>IFERROR('3) Nil Settled (SY)'!D17/('5) Settled At Cost (SY)'!D17+'3) Nil Settled (SY)'!D17),"")</f>
        <v>0.42253521126760563</v>
      </c>
      <c r="T68" s="48">
        <f>IFERROR('3) Nil Settled (SY)'!E17/('5) Settled At Cost (SY)'!E17+'3) Nil Settled (SY)'!E17),"")</f>
        <v>0.31099397590361444</v>
      </c>
      <c r="U68" s="48">
        <f>IFERROR('3) Nil Settled (SY)'!F17/('5) Settled At Cost (SY)'!F17+'3) Nil Settled (SY)'!F17),"")</f>
        <v>0.30414746543778803</v>
      </c>
      <c r="V68" s="48">
        <f>IFERROR('3) Nil Settled (SY)'!G17/('5) Settled At Cost (SY)'!G17+'3) Nil Settled (SY)'!G17),"")</f>
        <v>0.3482142857142857</v>
      </c>
      <c r="W68" s="49">
        <f>IFERROR('3) Nil Settled (SY)'!I17/('5) Settled At Cost (SY)'!I17+'3) Nil Settled (SY)'!I17),"")</f>
        <v>0.25283797729618163</v>
      </c>
      <c r="Y68" s="9"/>
    </row>
    <row r="69" spans="2:25" x14ac:dyDescent="0.2">
      <c r="B69" s="39">
        <v>2008</v>
      </c>
      <c r="C69" s="45">
        <f>IFERROR('7) Paid (SY)'!D18/('5) Settled At Cost (SY)'!D18+'3) Nil Settled (SY)'!D18),"")</f>
        <v>3833.5998648648642</v>
      </c>
      <c r="D69" s="35">
        <f>IFERROR('7) Paid (SY)'!E18/('5) Settled At Cost (SY)'!E18+'3) Nil Settled (SY)'!E18),"")</f>
        <v>14390.879327520874</v>
      </c>
      <c r="E69" s="35">
        <f>IFERROR('7) Paid (SY)'!F18/('5) Settled At Cost (SY)'!F18+'3) Nil Settled (SY)'!F18),"")</f>
        <v>27639.561580909991</v>
      </c>
      <c r="F69" s="35">
        <f>IFERROR('7) Paid (SY)'!G18/('5) Settled At Cost (SY)'!G18+'3) Nil Settled (SY)'!G18),"")</f>
        <v>12408.705525679346</v>
      </c>
      <c r="G69" s="46">
        <f>IFERROR('7) Paid (SY)'!I18/('5) Settled At Cost (SY)'!I18+'3) Nil Settled (SY)'!I18),"")</f>
        <v>60171.752420689998</v>
      </c>
      <c r="H69" s="8"/>
      <c r="I69" s="8"/>
      <c r="J69" s="39">
        <v>2008</v>
      </c>
      <c r="K69" s="45">
        <f>IFERROR('7) Paid (SY)'!D18/'5) Settled At Cost (SY)'!D18,"")</f>
        <v>7004.6022222222209</v>
      </c>
      <c r="L69" s="35">
        <f>IFERROR('7) Paid (SY)'!E18/'5) Settled At Cost (SY)'!E18,"")</f>
        <v>22701.72149235056</v>
      </c>
      <c r="M69" s="35">
        <f>IFERROR('7) Paid (SY)'!F18/'5) Settled At Cost (SY)'!F18,"")</f>
        <v>41957.352489939942</v>
      </c>
      <c r="N69" s="35">
        <f>IFERROR('7) Paid (SY)'!G18/'5) Settled At Cost (SY)'!G18,"")</f>
        <v>20028.086111622804</v>
      </c>
      <c r="O69" s="46">
        <f>IFERROR('7) Paid (SY)'!I18/'5) Settled At Cost (SY)'!I18,"")</f>
        <v>78250.809706215063</v>
      </c>
      <c r="P69" s="8"/>
      <c r="Q69" s="8"/>
      <c r="R69" s="39">
        <v>2008</v>
      </c>
      <c r="S69" s="47">
        <f>IFERROR('3) Nil Settled (SY)'!D18/('5) Settled At Cost (SY)'!D18+'3) Nil Settled (SY)'!D18),"")</f>
        <v>0.45270270270270269</v>
      </c>
      <c r="T69" s="48">
        <f>IFERROR('3) Nil Settled (SY)'!E18/('5) Settled At Cost (SY)'!E18+'3) Nil Settled (SY)'!E18),"")</f>
        <v>0.36608863198458574</v>
      </c>
      <c r="U69" s="48">
        <f>IFERROR('3) Nil Settled (SY)'!F18/('5) Settled At Cost (SY)'!F18+'3) Nil Settled (SY)'!F18),"")</f>
        <v>0.34124629080118696</v>
      </c>
      <c r="V69" s="48">
        <f>IFERROR('3) Nil Settled (SY)'!G18/('5) Settled At Cost (SY)'!G18+'3) Nil Settled (SY)'!G18),"")</f>
        <v>0.38043478260869568</v>
      </c>
      <c r="W69" s="49">
        <f>IFERROR('3) Nil Settled (SY)'!I18/('5) Settled At Cost (SY)'!I18+'3) Nil Settled (SY)'!I18),"")</f>
        <v>0.23103987490226741</v>
      </c>
      <c r="Y69" s="9"/>
    </row>
    <row r="70" spans="2:25" x14ac:dyDescent="0.2">
      <c r="B70" s="39">
        <v>2009</v>
      </c>
      <c r="C70" s="45">
        <f>IFERROR('7) Paid (SY)'!D19/('5) Settled At Cost (SY)'!D19+'3) Nil Settled (SY)'!D19),"")</f>
        <v>3458.0324489795917</v>
      </c>
      <c r="D70" s="35">
        <f>IFERROR('7) Paid (SY)'!E19/('5) Settled At Cost (SY)'!E19+'3) Nil Settled (SY)'!E19),"")</f>
        <v>17855.604075616611</v>
      </c>
      <c r="E70" s="35">
        <f>IFERROR('7) Paid (SY)'!F19/('5) Settled At Cost (SY)'!F19+'3) Nil Settled (SY)'!F19),"")</f>
        <v>31447.835381064568</v>
      </c>
      <c r="F70" s="35">
        <f>IFERROR('7) Paid (SY)'!G19/('5) Settled At Cost (SY)'!G19+'3) Nil Settled (SY)'!G19),"")</f>
        <v>14589.225782626334</v>
      </c>
      <c r="G70" s="46">
        <f>IFERROR('7) Paid (SY)'!I19/('5) Settled At Cost (SY)'!I19+'3) Nil Settled (SY)'!I19),"")</f>
        <v>69356.943974209891</v>
      </c>
      <c r="H70" s="8"/>
      <c r="I70" s="8"/>
      <c r="J70" s="39">
        <v>2009</v>
      </c>
      <c r="K70" s="45">
        <f>IFERROR('7) Paid (SY)'!D19/'5) Settled At Cost (SY)'!D19,"")</f>
        <v>7060.1495833333329</v>
      </c>
      <c r="L70" s="35">
        <f>IFERROR('7) Paid (SY)'!E19/'5) Settled At Cost (SY)'!E19,"")</f>
        <v>23552.126748726747</v>
      </c>
      <c r="M70" s="35">
        <f>IFERROR('7) Paid (SY)'!F19/'5) Settled At Cost (SY)'!F19,"")</f>
        <v>43683.902238424234</v>
      </c>
      <c r="N70" s="35">
        <f>IFERROR('7) Paid (SY)'!G19/'5) Settled At Cost (SY)'!G19,"")</f>
        <v>21320.433613228321</v>
      </c>
      <c r="O70" s="46">
        <f>IFERROR('7) Paid (SY)'!I19/'5) Settled At Cost (SY)'!I19,"")</f>
        <v>87700.563193253271</v>
      </c>
      <c r="P70" s="8"/>
      <c r="Q70" s="8"/>
      <c r="R70" s="39">
        <v>2009</v>
      </c>
      <c r="S70" s="47">
        <f>IFERROR('3) Nil Settled (SY)'!D19/('5) Settled At Cost (SY)'!D19+'3) Nil Settled (SY)'!D19),"")</f>
        <v>0.51020408163265307</v>
      </c>
      <c r="T70" s="48">
        <f>IFERROR('3) Nil Settled (SY)'!E19/('5) Settled At Cost (SY)'!E19+'3) Nil Settled (SY)'!E19),"")</f>
        <v>0.24186871673565938</v>
      </c>
      <c r="U70" s="48">
        <f>IFERROR('3) Nil Settled (SY)'!F19/('5) Settled At Cost (SY)'!F19+'3) Nil Settled (SY)'!F19),"")</f>
        <v>0.28010471204188481</v>
      </c>
      <c r="V70" s="48">
        <f>IFERROR('3) Nil Settled (SY)'!G19/('5) Settled At Cost (SY)'!G19+'3) Nil Settled (SY)'!G19),"")</f>
        <v>0.31571627260083451</v>
      </c>
      <c r="W70" s="49">
        <f>IFERROR('3) Nil Settled (SY)'!I19/('5) Settled At Cost (SY)'!I19+'3) Nil Settled (SY)'!I19),"")</f>
        <v>0.20916193181818182</v>
      </c>
      <c r="Y70" s="9"/>
    </row>
    <row r="71" spans="2:25" x14ac:dyDescent="0.2">
      <c r="B71" s="39">
        <v>2010</v>
      </c>
      <c r="C71" s="45">
        <f>IFERROR('7) Paid (SY)'!D20/('5) Settled At Cost (SY)'!D20+'3) Nil Settled (SY)'!D20),"")</f>
        <v>1143.3627192982456</v>
      </c>
      <c r="D71" s="35">
        <f>IFERROR('7) Paid (SY)'!E20/('5) Settled At Cost (SY)'!E20+'3) Nil Settled (SY)'!E20),"")</f>
        <v>15995.356016137483</v>
      </c>
      <c r="E71" s="35">
        <f>IFERROR('7) Paid (SY)'!F20/('5) Settled At Cost (SY)'!F20+'3) Nil Settled (SY)'!F20),"")</f>
        <v>26216.511373936173</v>
      </c>
      <c r="F71" s="35">
        <f>IFERROR('7) Paid (SY)'!G20/('5) Settled At Cost (SY)'!G20+'3) Nil Settled (SY)'!G20),"")</f>
        <v>12855.680164151696</v>
      </c>
      <c r="G71" s="46">
        <f>IFERROR('7) Paid (SY)'!I20/('5) Settled At Cost (SY)'!I20+'3) Nil Settled (SY)'!I20),"")</f>
        <v>67131.205683451175</v>
      </c>
      <c r="H71" s="8"/>
      <c r="I71" s="8"/>
      <c r="J71" s="39">
        <v>2010</v>
      </c>
      <c r="K71" s="45">
        <f>IFERROR('7) Paid (SY)'!D20/'5) Settled At Cost (SY)'!D20,"")</f>
        <v>6206.8261904761912</v>
      </c>
      <c r="L71" s="35">
        <f>IFERROR('7) Paid (SY)'!E20/'5) Settled At Cost (SY)'!E20,"")</f>
        <v>24616.742378241201</v>
      </c>
      <c r="M71" s="35">
        <f>IFERROR('7) Paid (SY)'!F20/'5) Settled At Cost (SY)'!F20,"")</f>
        <v>37829.965973793864</v>
      </c>
      <c r="N71" s="35">
        <f>IFERROR('7) Paid (SY)'!G20/'5) Settled At Cost (SY)'!G20,"")</f>
        <v>21685.844317306397</v>
      </c>
      <c r="O71" s="46">
        <f>IFERROR('7) Paid (SY)'!I20/'5) Settled At Cost (SY)'!I20,"")</f>
        <v>86446.271626712609</v>
      </c>
      <c r="P71" s="8"/>
      <c r="Q71" s="8"/>
      <c r="R71" s="39">
        <v>2010</v>
      </c>
      <c r="S71" s="47">
        <f>IFERROR('3) Nil Settled (SY)'!D20/('5) Settled At Cost (SY)'!D20+'3) Nil Settled (SY)'!D20),"")</f>
        <v>0.81578947368421051</v>
      </c>
      <c r="T71" s="48">
        <f>IFERROR('3) Nil Settled (SY)'!E20/('5) Settled At Cost (SY)'!E20+'3) Nil Settled (SY)'!E20),"")</f>
        <v>0.35022450288646567</v>
      </c>
      <c r="U71" s="48">
        <f>IFERROR('3) Nil Settled (SY)'!F20/('5) Settled At Cost (SY)'!F20+'3) Nil Settled (SY)'!F20),"")</f>
        <v>0.30699088145896658</v>
      </c>
      <c r="V71" s="48">
        <f>IFERROR('3) Nil Settled (SY)'!G20/('5) Settled At Cost (SY)'!G20+'3) Nil Settled (SY)'!G20),"")</f>
        <v>0.40718562874251496</v>
      </c>
      <c r="W71" s="49">
        <f>IFERROR('3) Nil Settled (SY)'!I20/('5) Settled At Cost (SY)'!I20+'3) Nil Settled (SY)'!I20),"")</f>
        <v>0.22343434343434343</v>
      </c>
      <c r="Y71" s="9"/>
    </row>
    <row r="72" spans="2:25" x14ac:dyDescent="0.2">
      <c r="B72" s="39">
        <v>2011</v>
      </c>
      <c r="C72" s="45">
        <f>IFERROR('7) Paid (SY)'!D21/('5) Settled At Cost (SY)'!D21+'3) Nil Settled (SY)'!D21),"")</f>
        <v>2341.4872148550721</v>
      </c>
      <c r="D72" s="35">
        <f>IFERROR('7) Paid (SY)'!E21/('5) Settled At Cost (SY)'!E21+'3) Nil Settled (SY)'!E21),"")</f>
        <v>16362.40527175456</v>
      </c>
      <c r="E72" s="35">
        <f>IFERROR('7) Paid (SY)'!F21/('5) Settled At Cost (SY)'!F21+'3) Nil Settled (SY)'!F21),"")</f>
        <v>31298.819417106366</v>
      </c>
      <c r="F72" s="35">
        <f>IFERROR('7) Paid (SY)'!G21/('5) Settled At Cost (SY)'!G21+'3) Nil Settled (SY)'!G21),"")</f>
        <v>17963.696126216142</v>
      </c>
      <c r="G72" s="46">
        <f>IFERROR('7) Paid (SY)'!I21/('5) Settled At Cost (SY)'!I21+'3) Nil Settled (SY)'!I21),"")</f>
        <v>64829.957344934337</v>
      </c>
      <c r="H72" s="8"/>
      <c r="I72" s="8"/>
      <c r="J72" s="39">
        <v>2011</v>
      </c>
      <c r="K72" s="45">
        <f>IFERROR('7) Paid (SY)'!D21/'5) Settled At Cost (SY)'!D21,"")</f>
        <v>5668.8637833333323</v>
      </c>
      <c r="L72" s="35">
        <f>IFERROR('7) Paid (SY)'!E21/'5) Settled At Cost (SY)'!E21,"")</f>
        <v>24543.607907631842</v>
      </c>
      <c r="M72" s="35">
        <f>IFERROR('7) Paid (SY)'!F21/'5) Settled At Cost (SY)'!F21,"")</f>
        <v>46655.169018757806</v>
      </c>
      <c r="N72" s="35">
        <f>IFERROR('7) Paid (SY)'!G21/'5) Settled At Cost (SY)'!G21,"")</f>
        <v>28135.347439242425</v>
      </c>
      <c r="O72" s="46">
        <f>IFERROR('7) Paid (SY)'!I21/'5) Settled At Cost (SY)'!I21,"")</f>
        <v>86048.255139858476</v>
      </c>
      <c r="P72" s="8"/>
      <c r="Q72" s="8"/>
      <c r="R72" s="39">
        <v>2011</v>
      </c>
      <c r="S72" s="47">
        <f>IFERROR('3) Nil Settled (SY)'!D21/('5) Settled At Cost (SY)'!D21+'3) Nil Settled (SY)'!D21),"")</f>
        <v>0.58695652173913049</v>
      </c>
      <c r="T72" s="48">
        <f>IFERROR('3) Nil Settled (SY)'!E21/('5) Settled At Cost (SY)'!E21+'3) Nil Settled (SY)'!E21),"")</f>
        <v>0.33333333333333331</v>
      </c>
      <c r="U72" s="48">
        <f>IFERROR('3) Nil Settled (SY)'!F21/('5) Settled At Cost (SY)'!F21+'3) Nil Settled (SY)'!F21),"")</f>
        <v>0.32914572864321606</v>
      </c>
      <c r="V72" s="48">
        <f>IFERROR('3) Nil Settled (SY)'!G21/('5) Settled At Cost (SY)'!G21+'3) Nil Settled (SY)'!G21),"")</f>
        <v>0.36152570480928692</v>
      </c>
      <c r="W72" s="49">
        <f>IFERROR('3) Nil Settled (SY)'!I21/('5) Settled At Cost (SY)'!I21+'3) Nil Settled (SY)'!I21),"")</f>
        <v>0.24658603199375731</v>
      </c>
      <c r="Y72" s="9"/>
    </row>
    <row r="73" spans="2:25" x14ac:dyDescent="0.2">
      <c r="B73" s="39">
        <v>2012</v>
      </c>
      <c r="C73" s="45">
        <f>IFERROR('7) Paid (SY)'!D22/('5) Settled At Cost (SY)'!D22+'3) Nil Settled (SY)'!D22),"")</f>
        <v>2766.8755128333332</v>
      </c>
      <c r="D73" s="35">
        <f>IFERROR('7) Paid (SY)'!E22/('5) Settled At Cost (SY)'!E22+'3) Nil Settled (SY)'!E22),"")</f>
        <v>17596.296076835646</v>
      </c>
      <c r="E73" s="35">
        <f>IFERROR('7) Paid (SY)'!F22/('5) Settled At Cost (SY)'!F22+'3) Nil Settled (SY)'!F22),"")</f>
        <v>30807.634085720845</v>
      </c>
      <c r="F73" s="35">
        <f>IFERROR('7) Paid (SY)'!G22/('5) Settled At Cost (SY)'!G22+'3) Nil Settled (SY)'!G22),"")</f>
        <v>15763.973354159732</v>
      </c>
      <c r="G73" s="46">
        <f>IFERROR('7) Paid (SY)'!I22/('5) Settled At Cost (SY)'!I22+'3) Nil Settled (SY)'!I22),"")</f>
        <v>73596.087034576616</v>
      </c>
      <c r="H73" s="8"/>
      <c r="I73" s="8"/>
      <c r="J73" s="39">
        <v>2012</v>
      </c>
      <c r="K73" s="45">
        <f>IFERROR('7) Paid (SY)'!D22/'5) Settled At Cost (SY)'!D22,"")</f>
        <v>5764.3239850694445</v>
      </c>
      <c r="L73" s="35">
        <f>IFERROR('7) Paid (SY)'!E22/'5) Settled At Cost (SY)'!E22,"")</f>
        <v>25609.895882528312</v>
      </c>
      <c r="M73" s="35">
        <f>IFERROR('7) Paid (SY)'!F22/'5) Settled At Cost (SY)'!F22,"")</f>
        <v>49483.058288126849</v>
      </c>
      <c r="N73" s="35">
        <f>IFERROR('7) Paid (SY)'!G22/'5) Settled At Cost (SY)'!G22,"")</f>
        <v>25956.569824246573</v>
      </c>
      <c r="O73" s="46">
        <f>IFERROR('7) Paid (SY)'!I22/'5) Settled At Cost (SY)'!I22,"")</f>
        <v>93458.002390568668</v>
      </c>
      <c r="P73" s="8"/>
      <c r="Q73" s="8"/>
      <c r="R73" s="39">
        <v>2012</v>
      </c>
      <c r="S73" s="47">
        <f>IFERROR('3) Nil Settled (SY)'!D22/('5) Settled At Cost (SY)'!D22+'3) Nil Settled (SY)'!D22),"")</f>
        <v>0.52</v>
      </c>
      <c r="T73" s="48">
        <f>IFERROR('3) Nil Settled (SY)'!E22/('5) Settled At Cost (SY)'!E22+'3) Nil Settled (SY)'!E22),"")</f>
        <v>0.31291028446389496</v>
      </c>
      <c r="U73" s="48">
        <f>IFERROR('3) Nil Settled (SY)'!F22/('5) Settled At Cost (SY)'!F22+'3) Nil Settled (SY)'!F22),"")</f>
        <v>0.37741046831955921</v>
      </c>
      <c r="V73" s="48">
        <f>IFERROR('3) Nil Settled (SY)'!G22/('5) Settled At Cost (SY)'!G22+'3) Nil Settled (SY)'!G22),"")</f>
        <v>0.39267886855241263</v>
      </c>
      <c r="W73" s="49">
        <f>IFERROR('3) Nil Settled (SY)'!I22/('5) Settled At Cost (SY)'!I22+'3) Nil Settled (SY)'!I22),"")</f>
        <v>0.21252236135957067</v>
      </c>
      <c r="Y73" s="9"/>
    </row>
    <row r="74" spans="2:25" x14ac:dyDescent="0.2">
      <c r="B74" s="50">
        <v>2013</v>
      </c>
      <c r="C74" s="51">
        <f>IFERROR('7) Paid (SY)'!D23/('5) Settled At Cost (SY)'!D23+'3) Nil Settled (SY)'!D23),"")</f>
        <v>3665.7329023190623</v>
      </c>
      <c r="D74" s="52">
        <f>IFERROR('7) Paid (SY)'!E23/('5) Settled At Cost (SY)'!E23+'3) Nil Settled (SY)'!E23),"")</f>
        <v>16389.439378278345</v>
      </c>
      <c r="E74" s="52">
        <f>IFERROR('7) Paid (SY)'!F23/('5) Settled At Cost (SY)'!F23+'3) Nil Settled (SY)'!F23),"")</f>
        <v>28409.660215008716</v>
      </c>
      <c r="F74" s="52">
        <f>IFERROR('7) Paid (SY)'!G23/('5) Settled At Cost (SY)'!G23+'3) Nil Settled (SY)'!G23),"")</f>
        <v>17287.481395034996</v>
      </c>
      <c r="G74" s="53">
        <f>IFERROR('7) Paid (SY)'!I23/('5) Settled At Cost (SY)'!I23+'3) Nil Settled (SY)'!I23),"")</f>
        <v>70712.41500238335</v>
      </c>
      <c r="H74" s="8"/>
      <c r="I74" s="8"/>
      <c r="J74" s="50">
        <v>2013</v>
      </c>
      <c r="K74" s="51">
        <f>IFERROR('7) Paid (SY)'!D23/'5) Settled At Cost (SY)'!D23,"")</f>
        <v>5327.5318180370368</v>
      </c>
      <c r="L74" s="52">
        <f>IFERROR('7) Paid (SY)'!E23/'5) Settled At Cost (SY)'!E23,"")</f>
        <v>24106.506917959498</v>
      </c>
      <c r="M74" s="52">
        <f>IFERROR('7) Paid (SY)'!F23/'5) Settled At Cost (SY)'!F23,"")</f>
        <v>46849.745407651477</v>
      </c>
      <c r="N74" s="52">
        <f>IFERROR('7) Paid (SY)'!G23/'5) Settled At Cost (SY)'!G23,"")</f>
        <v>25388.938528100462</v>
      </c>
      <c r="O74" s="53">
        <f>IFERROR('7) Paid (SY)'!I23/'5) Settled At Cost (SY)'!I23,"")</f>
        <v>92355.365298548364</v>
      </c>
      <c r="P74" s="8"/>
      <c r="Q74" s="8"/>
      <c r="R74" s="50">
        <v>2013</v>
      </c>
      <c r="S74" s="54">
        <f>IFERROR('3) Nil Settled (SY)'!D23/('5) Settled At Cost (SY)'!D23+'3) Nil Settled (SY)'!D23),"")</f>
        <v>0.31192660550458717</v>
      </c>
      <c r="T74" s="55">
        <f>IFERROR('3) Nil Settled (SY)'!E23/('5) Settled At Cost (SY)'!E23+'3) Nil Settled (SY)'!E23),"")</f>
        <v>0.32012383900928792</v>
      </c>
      <c r="U74" s="55">
        <f>IFERROR('3) Nil Settled (SY)'!F23/('5) Settled At Cost (SY)'!F23+'3) Nil Settled (SY)'!F23),"")</f>
        <v>0.39360054216284251</v>
      </c>
      <c r="V74" s="55">
        <f>IFERROR('3) Nil Settled (SY)'!G23/('5) Settled At Cost (SY)'!G23+'3) Nil Settled (SY)'!G23),"")</f>
        <v>0.3190939677962028</v>
      </c>
      <c r="W74" s="56">
        <f>IFERROR('3) Nil Settled (SY)'!I23/('5) Settled At Cost (SY)'!I23+'3) Nil Settled (SY)'!I23),"")</f>
        <v>0.23434426604455424</v>
      </c>
      <c r="Y74" s="9"/>
    </row>
    <row r="76" spans="2:25" x14ac:dyDescent="0.2">
      <c r="B76" s="8"/>
      <c r="C76" s="8"/>
      <c r="D76" s="8"/>
      <c r="E76" s="8"/>
      <c r="F76" s="8"/>
      <c r="G76" s="8"/>
      <c r="H76" s="8"/>
      <c r="I76" s="8"/>
      <c r="J76" s="8"/>
      <c r="K76" s="8"/>
      <c r="L76" s="8"/>
      <c r="M76" s="8"/>
      <c r="N76" s="8"/>
      <c r="O76" s="8"/>
      <c r="P76" s="8"/>
      <c r="Q76" s="8"/>
      <c r="R76" s="8"/>
      <c r="S76" s="8"/>
      <c r="T76" s="8"/>
      <c r="U76" s="8"/>
      <c r="V76" s="8"/>
      <c r="W76" s="8"/>
    </row>
    <row r="77" spans="2:25" x14ac:dyDescent="0.2">
      <c r="B77" s="8" t="s">
        <v>51</v>
      </c>
      <c r="C77" s="8"/>
      <c r="D77" s="8"/>
      <c r="E77" s="8"/>
      <c r="F77" s="8"/>
      <c r="G77" s="8"/>
      <c r="H77" s="8"/>
      <c r="I77" s="8"/>
      <c r="J77" s="8"/>
      <c r="K77" s="8"/>
      <c r="L77" s="8"/>
      <c r="M77" s="8"/>
      <c r="N77" s="8"/>
      <c r="O77" s="8"/>
      <c r="P77" s="8"/>
      <c r="Q77" s="8"/>
      <c r="R77" s="8"/>
      <c r="S77" s="8"/>
      <c r="T77" s="8"/>
      <c r="U77" s="8"/>
      <c r="V77" s="8"/>
      <c r="W77" s="8"/>
    </row>
    <row r="78" spans="2:25" x14ac:dyDescent="0.2">
      <c r="C78" s="8"/>
      <c r="D78" s="8"/>
      <c r="E78" s="8"/>
      <c r="F78" s="8"/>
      <c r="G78" s="8"/>
      <c r="H78" s="8"/>
      <c r="I78" s="8"/>
      <c r="J78" s="8"/>
      <c r="K78" s="8"/>
      <c r="L78" s="8"/>
      <c r="M78" s="8"/>
      <c r="N78" s="8"/>
      <c r="O78" s="8"/>
      <c r="P78" s="8"/>
      <c r="Q78" s="8"/>
      <c r="R78" s="8"/>
      <c r="S78" s="8"/>
      <c r="T78" s="8"/>
      <c r="U78" s="8"/>
      <c r="V78" s="8"/>
      <c r="W78" s="8"/>
    </row>
    <row r="79" spans="2:25" x14ac:dyDescent="0.2">
      <c r="B79" s="8"/>
      <c r="C79" s="8"/>
      <c r="D79" s="8"/>
      <c r="E79" s="8"/>
      <c r="F79" s="8"/>
      <c r="G79" s="8"/>
      <c r="H79" s="8"/>
      <c r="I79" s="8"/>
      <c r="J79" s="8"/>
      <c r="K79" s="8"/>
      <c r="L79" s="8"/>
      <c r="M79" s="8"/>
      <c r="N79" s="8"/>
      <c r="O79" s="8"/>
      <c r="P79" s="8"/>
      <c r="Q79" s="8"/>
      <c r="R79" s="8"/>
      <c r="S79" s="8"/>
      <c r="T79" s="8"/>
      <c r="U79" s="8"/>
      <c r="V79" s="8"/>
      <c r="W79" s="8"/>
    </row>
    <row r="80" spans="2:25" x14ac:dyDescent="0.2">
      <c r="B80" s="8"/>
      <c r="C80" s="8"/>
      <c r="D80" s="8"/>
      <c r="E80" s="8"/>
      <c r="F80" s="8"/>
      <c r="G80" s="8"/>
      <c r="H80" s="8"/>
      <c r="I80" s="8"/>
      <c r="J80" s="8"/>
      <c r="K80" s="8"/>
      <c r="L80" s="8"/>
      <c r="M80" s="8"/>
      <c r="N80" s="8"/>
      <c r="O80" s="8"/>
      <c r="P80" s="8"/>
      <c r="Q80" s="8"/>
      <c r="R80" s="8"/>
      <c r="S80" s="8"/>
      <c r="T80" s="8"/>
      <c r="U80" s="8"/>
      <c r="V80" s="8"/>
      <c r="W80" s="8"/>
    </row>
    <row r="81" spans="2:23" x14ac:dyDescent="0.2">
      <c r="B81" s="8"/>
      <c r="C81" s="8"/>
      <c r="D81" s="8"/>
      <c r="E81" s="8"/>
      <c r="F81" s="8"/>
      <c r="G81" s="8"/>
      <c r="H81" s="8"/>
      <c r="I81" s="8"/>
      <c r="J81" s="8"/>
      <c r="K81" s="8"/>
      <c r="L81" s="8"/>
      <c r="M81" s="8"/>
      <c r="N81" s="8"/>
      <c r="O81" s="8"/>
      <c r="P81" s="8"/>
      <c r="Q81" s="8"/>
      <c r="R81" s="8"/>
      <c r="S81" s="8"/>
      <c r="T81" s="8"/>
      <c r="U81" s="8"/>
      <c r="V81" s="8"/>
      <c r="W81" s="8"/>
    </row>
    <row r="82" spans="2:23" x14ac:dyDescent="0.2">
      <c r="B82" s="8"/>
      <c r="C82" s="8"/>
      <c r="D82" s="8"/>
      <c r="E82" s="8"/>
      <c r="F82" s="8"/>
      <c r="G82" s="8"/>
      <c r="H82" s="8"/>
      <c r="I82" s="8"/>
      <c r="J82" s="8"/>
      <c r="K82" s="8"/>
      <c r="L82" s="8"/>
      <c r="M82" s="8"/>
      <c r="N82" s="8"/>
      <c r="O82" s="8"/>
      <c r="P82" s="8"/>
      <c r="Q82" s="8"/>
      <c r="R82" s="8"/>
      <c r="S82" s="8"/>
      <c r="T82" s="8"/>
      <c r="U82" s="8"/>
      <c r="V82" s="8"/>
      <c r="W82" s="8"/>
    </row>
    <row r="83" spans="2:23" x14ac:dyDescent="0.2">
      <c r="B83" s="8"/>
      <c r="C83" s="8"/>
      <c r="D83" s="8"/>
      <c r="E83" s="8"/>
      <c r="F83" s="8"/>
      <c r="G83" s="8"/>
      <c r="H83" s="8"/>
      <c r="I83" s="8"/>
      <c r="J83" s="8"/>
      <c r="K83" s="8"/>
      <c r="L83" s="8"/>
      <c r="M83" s="8"/>
      <c r="N83" s="8"/>
      <c r="O83" s="8"/>
      <c r="P83" s="8"/>
      <c r="Q83" s="8"/>
      <c r="R83" s="8"/>
      <c r="S83" s="8"/>
      <c r="T83" s="8"/>
      <c r="U83" s="8"/>
      <c r="V83" s="8"/>
      <c r="W83" s="8"/>
    </row>
    <row r="84" spans="2:23" x14ac:dyDescent="0.2">
      <c r="B84" s="8"/>
      <c r="C84" s="8"/>
      <c r="D84" s="8"/>
      <c r="E84" s="8"/>
      <c r="F84" s="8"/>
      <c r="G84" s="8"/>
      <c r="H84" s="8"/>
      <c r="I84" s="8"/>
      <c r="J84" s="8"/>
      <c r="K84" s="8"/>
      <c r="L84" s="8"/>
      <c r="M84" s="8"/>
      <c r="N84" s="8"/>
      <c r="O84" s="8"/>
      <c r="P84" s="8"/>
      <c r="Q84" s="8"/>
      <c r="R84" s="8"/>
      <c r="S84" s="8"/>
      <c r="T84" s="8"/>
      <c r="U84" s="8"/>
      <c r="V84" s="8"/>
      <c r="W84" s="8"/>
    </row>
  </sheetData>
  <mergeCells count="6">
    <mergeCell ref="B3:G3"/>
    <mergeCell ref="B28:G28"/>
    <mergeCell ref="J53:O53"/>
    <mergeCell ref="J3:O3"/>
    <mergeCell ref="R53:W53"/>
    <mergeCell ref="B53:G5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AJ33"/>
  <sheetViews>
    <sheetView showGridLines="0" showRowColHeaders="0" zoomScale="90" zoomScaleNormal="90" workbookViewId="0">
      <selection activeCell="N23" sqref="N23"/>
    </sheetView>
  </sheetViews>
  <sheetFormatPr defaultRowHeight="12.75" x14ac:dyDescent="0.2"/>
  <cols>
    <col min="1" max="1" width="3.7109375" style="1" customWidth="1"/>
    <col min="2" max="2" width="12" style="1" customWidth="1"/>
    <col min="3" max="12" width="16.7109375" style="1" customWidth="1"/>
    <col min="13" max="13" width="4.28515625" style="1" customWidth="1"/>
    <col min="14" max="14" width="13.28515625" style="1" customWidth="1"/>
    <col min="15" max="15" width="2.85546875" style="1" customWidth="1"/>
    <col min="16" max="16" width="13.140625" style="81" bestFit="1" customWidth="1"/>
    <col min="17" max="17" width="15.28515625" style="81" bestFit="1" customWidth="1"/>
    <col min="18" max="18" width="11" style="81" bestFit="1" customWidth="1"/>
    <col min="19" max="19" width="12.42578125" style="81" bestFit="1" customWidth="1"/>
    <col min="20" max="20" width="10.5703125" style="81" bestFit="1" customWidth="1"/>
    <col min="21" max="21" width="14.140625" style="81" customWidth="1"/>
    <col min="22" max="22" width="3.28515625" style="81" customWidth="1"/>
    <col min="23" max="23" width="15.28515625" style="81" bestFit="1" customWidth="1"/>
    <col min="24" max="24" width="11" style="81" bestFit="1" customWidth="1"/>
    <col min="25" max="25" width="12.42578125" style="81" bestFit="1" customWidth="1"/>
    <col min="26" max="26" width="10.5703125" style="81" bestFit="1" customWidth="1"/>
    <col min="27" max="27" width="14.140625" style="81" customWidth="1"/>
    <col min="28" max="28" width="4.140625" style="81" customWidth="1"/>
    <col min="29" max="29" width="15.28515625" style="81" bestFit="1" customWidth="1"/>
    <col min="30" max="30" width="11" style="81" bestFit="1" customWidth="1"/>
    <col min="31" max="31" width="12.42578125" style="81" bestFit="1" customWidth="1"/>
    <col min="32" max="32" width="10.5703125" style="81" bestFit="1" customWidth="1"/>
    <col min="33" max="33" width="14.140625" style="81" customWidth="1"/>
    <col min="34" max="16384" width="9.140625" style="1"/>
  </cols>
  <sheetData>
    <row r="1" spans="2:36" ht="12.75" customHeight="1" x14ac:dyDescent="0.2">
      <c r="Q1" s="82"/>
    </row>
    <row r="2" spans="2:36" ht="12.75" customHeight="1" x14ac:dyDescent="0.2">
      <c r="B2" s="106" t="s">
        <v>10</v>
      </c>
      <c r="C2" s="107"/>
      <c r="D2" s="107"/>
      <c r="E2" s="107"/>
      <c r="F2" s="107"/>
      <c r="G2" s="107"/>
      <c r="H2" s="107"/>
      <c r="I2" s="107"/>
      <c r="J2" s="107"/>
      <c r="K2" s="107"/>
      <c r="L2" s="108"/>
      <c r="Q2" s="109" t="s">
        <v>49</v>
      </c>
      <c r="R2" s="110"/>
      <c r="S2" s="110"/>
      <c r="T2" s="110"/>
      <c r="U2" s="111"/>
      <c r="W2" s="109" t="s">
        <v>34</v>
      </c>
      <c r="X2" s="110"/>
      <c r="Y2" s="110"/>
      <c r="Z2" s="110"/>
      <c r="AA2" s="111"/>
      <c r="AC2" s="109" t="s">
        <v>35</v>
      </c>
      <c r="AD2" s="110"/>
      <c r="AE2" s="110"/>
      <c r="AF2" s="110"/>
      <c r="AG2" s="111"/>
    </row>
    <row r="3" spans="2:36" ht="43.35" customHeight="1" x14ac:dyDescent="0.2">
      <c r="B3" s="10" t="s">
        <v>0</v>
      </c>
      <c r="C3" s="10" t="s">
        <v>1</v>
      </c>
      <c r="D3" s="62" t="s">
        <v>23</v>
      </c>
      <c r="E3" s="62" t="s">
        <v>2</v>
      </c>
      <c r="F3" s="62" t="s">
        <v>3</v>
      </c>
      <c r="G3" s="62" t="s">
        <v>7</v>
      </c>
      <c r="H3" s="10" t="s">
        <v>5</v>
      </c>
      <c r="I3" s="62" t="s">
        <v>4</v>
      </c>
      <c r="J3" s="4" t="s">
        <v>8</v>
      </c>
      <c r="K3" s="63" t="s">
        <v>9</v>
      </c>
      <c r="L3" s="2" t="s">
        <v>6</v>
      </c>
      <c r="N3" s="33" t="s">
        <v>24</v>
      </c>
      <c r="P3" s="85" t="s">
        <v>36</v>
      </c>
      <c r="Q3" s="85" t="s">
        <v>37</v>
      </c>
      <c r="R3" s="86" t="s">
        <v>2</v>
      </c>
      <c r="S3" s="86" t="s">
        <v>3</v>
      </c>
      <c r="T3" s="86" t="s">
        <v>7</v>
      </c>
      <c r="U3" s="87" t="s">
        <v>4</v>
      </c>
      <c r="W3" s="85" t="s">
        <v>37</v>
      </c>
      <c r="X3" s="86" t="s">
        <v>2</v>
      </c>
      <c r="Y3" s="86" t="s">
        <v>3</v>
      </c>
      <c r="Z3" s="86" t="s">
        <v>7</v>
      </c>
      <c r="AA3" s="87" t="s">
        <v>4</v>
      </c>
      <c r="AC3" s="85" t="s">
        <v>37</v>
      </c>
      <c r="AD3" s="86" t="s">
        <v>2</v>
      </c>
      <c r="AE3" s="86" t="s">
        <v>3</v>
      </c>
      <c r="AF3" s="86" t="s">
        <v>7</v>
      </c>
      <c r="AG3" s="87" t="s">
        <v>4</v>
      </c>
    </row>
    <row r="4" spans="2:36" x14ac:dyDescent="0.2">
      <c r="B4" s="64">
        <v>1994</v>
      </c>
      <c r="C4" s="65">
        <v>194</v>
      </c>
      <c r="D4" s="14">
        <v>14</v>
      </c>
      <c r="E4" s="15">
        <v>578</v>
      </c>
      <c r="F4" s="15">
        <v>50</v>
      </c>
      <c r="G4" s="16">
        <v>2</v>
      </c>
      <c r="H4" s="65">
        <v>644</v>
      </c>
      <c r="I4" s="65">
        <v>351</v>
      </c>
      <c r="J4" s="14">
        <v>995</v>
      </c>
      <c r="K4" s="16">
        <v>1080</v>
      </c>
      <c r="L4" s="66">
        <v>2075</v>
      </c>
      <c r="N4" s="67">
        <v>11</v>
      </c>
      <c r="P4" s="88">
        <f t="shared" ref="P4:P23" si="0">K4/L4</f>
        <v>0.52048192771084334</v>
      </c>
      <c r="Q4" s="88">
        <f>D4/($L4-$K4)</f>
        <v>1.407035175879397E-2</v>
      </c>
      <c r="R4" s="89">
        <f>E4/($L4-$K4)</f>
        <v>0.58090452261306535</v>
      </c>
      <c r="S4" s="89">
        <f>F4/($L4-$K4)</f>
        <v>5.0251256281407038E-2</v>
      </c>
      <c r="T4" s="89">
        <f>G4/($L4-$K4)</f>
        <v>2.0100502512562816E-3</v>
      </c>
      <c r="U4" s="90">
        <f>I4/($L4-$K4)</f>
        <v>0.35276381909547738</v>
      </c>
      <c r="W4" s="91">
        <f>D4+$K4*Q4</f>
        <v>29.195979899497488</v>
      </c>
      <c r="X4" s="92">
        <f>E4+$K4*R4</f>
        <v>1205.3768844221106</v>
      </c>
      <c r="Y4" s="92">
        <f>F4+$K4*S4</f>
        <v>104.2713567839196</v>
      </c>
      <c r="Z4" s="92">
        <f>G4+$K4*T4</f>
        <v>4.1708542713567844</v>
      </c>
      <c r="AA4" s="93">
        <f>I4+$K4*U4</f>
        <v>731.9849246231156</v>
      </c>
      <c r="AC4" s="91">
        <f>W4/$AG$25</f>
        <v>36.494974874371856</v>
      </c>
      <c r="AD4" s="92">
        <f t="shared" ref="AD4:AD23" si="1">X4/$AG$25</f>
        <v>1506.7211055276382</v>
      </c>
      <c r="AE4" s="92">
        <f t="shared" ref="AE4:AE23" si="2">Y4/$AG$25</f>
        <v>130.3391959798995</v>
      </c>
      <c r="AF4" s="92">
        <f t="shared" ref="AF4:AF23" si="3">Z4/$AG$25</f>
        <v>5.2135678391959805</v>
      </c>
      <c r="AG4" s="93">
        <f t="shared" ref="AG4:AG23" si="4">AA4/$AG$25</f>
        <v>914.9811557788945</v>
      </c>
      <c r="AI4" s="79"/>
      <c r="AJ4" s="80"/>
    </row>
    <row r="5" spans="2:36" ht="12.75" customHeight="1" x14ac:dyDescent="0.2">
      <c r="B5" s="64">
        <v>1995</v>
      </c>
      <c r="C5" s="65">
        <v>249</v>
      </c>
      <c r="D5" s="20">
        <v>19</v>
      </c>
      <c r="E5" s="21">
        <v>564</v>
      </c>
      <c r="F5" s="21">
        <v>43</v>
      </c>
      <c r="G5" s="22">
        <v>2</v>
      </c>
      <c r="H5" s="65">
        <v>628</v>
      </c>
      <c r="I5" s="65">
        <v>332</v>
      </c>
      <c r="J5" s="20">
        <v>960</v>
      </c>
      <c r="K5" s="22">
        <v>1057</v>
      </c>
      <c r="L5" s="66">
        <v>2017</v>
      </c>
      <c r="N5" s="68">
        <v>12</v>
      </c>
      <c r="P5" s="94">
        <f t="shared" si="0"/>
        <v>0.52404561229548829</v>
      </c>
      <c r="Q5" s="94">
        <f t="shared" ref="Q5:Q23" si="5">D5/($L5-$K5)</f>
        <v>1.9791666666666666E-2</v>
      </c>
      <c r="R5" s="95">
        <f t="shared" ref="R5:R23" si="6">E5/($L5-$K5)</f>
        <v>0.58750000000000002</v>
      </c>
      <c r="S5" s="95">
        <f t="shared" ref="S5:S23" si="7">F5/($L5-$K5)</f>
        <v>4.4791666666666667E-2</v>
      </c>
      <c r="T5" s="95">
        <f t="shared" ref="T5:T23" si="8">G5/($L5-$K5)</f>
        <v>2.0833333333333333E-3</v>
      </c>
      <c r="U5" s="96">
        <f t="shared" ref="U5:U23" si="9">I5/($L5-$K5)</f>
        <v>0.34583333333333333</v>
      </c>
      <c r="W5" s="97">
        <f t="shared" ref="W5:W23" si="10">D5+$K5*Q5</f>
        <v>39.919791666666669</v>
      </c>
      <c r="X5" s="98">
        <f t="shared" ref="X5:X23" si="11">E5+$K5*R5</f>
        <v>1184.9875000000002</v>
      </c>
      <c r="Y5" s="98">
        <f t="shared" ref="Y5:Y23" si="12">F5+$K5*S5</f>
        <v>90.344791666666666</v>
      </c>
      <c r="Z5" s="98">
        <f t="shared" ref="Z5:Z23" si="13">G5+$K5*T5</f>
        <v>4.2020833333333334</v>
      </c>
      <c r="AA5" s="99">
        <f t="shared" ref="AA5:AA23" si="14">I5+$K5*U5</f>
        <v>697.54583333333335</v>
      </c>
      <c r="AC5" s="97">
        <f t="shared" ref="AC5:AC23" si="15">W5/$AG$25</f>
        <v>49.899739583333336</v>
      </c>
      <c r="AD5" s="98">
        <f t="shared" si="1"/>
        <v>1481.2343750000002</v>
      </c>
      <c r="AE5" s="98">
        <f t="shared" si="2"/>
        <v>112.93098958333333</v>
      </c>
      <c r="AF5" s="98">
        <f t="shared" si="3"/>
        <v>5.2526041666666661</v>
      </c>
      <c r="AG5" s="99">
        <f t="shared" si="4"/>
        <v>871.93229166666663</v>
      </c>
      <c r="AI5" s="79"/>
      <c r="AJ5" s="80"/>
    </row>
    <row r="6" spans="2:36" x14ac:dyDescent="0.2">
      <c r="B6" s="64">
        <v>1996</v>
      </c>
      <c r="C6" s="65">
        <v>346</v>
      </c>
      <c r="D6" s="20">
        <v>15</v>
      </c>
      <c r="E6" s="21">
        <v>559</v>
      </c>
      <c r="F6" s="21">
        <v>65</v>
      </c>
      <c r="G6" s="22">
        <v>9</v>
      </c>
      <c r="H6" s="65">
        <v>648</v>
      </c>
      <c r="I6" s="65">
        <v>397</v>
      </c>
      <c r="J6" s="20">
        <v>1045</v>
      </c>
      <c r="K6" s="22">
        <v>1178</v>
      </c>
      <c r="L6" s="66">
        <v>2223</v>
      </c>
      <c r="N6" s="68">
        <v>13</v>
      </c>
      <c r="P6" s="94">
        <f t="shared" si="0"/>
        <v>0.52991452991452992</v>
      </c>
      <c r="Q6" s="94">
        <f t="shared" si="5"/>
        <v>1.4354066985645933E-2</v>
      </c>
      <c r="R6" s="95">
        <f t="shared" si="6"/>
        <v>0.53492822966507181</v>
      </c>
      <c r="S6" s="95">
        <f t="shared" si="7"/>
        <v>6.2200956937799042E-2</v>
      </c>
      <c r="T6" s="95">
        <f t="shared" si="8"/>
        <v>8.6124401913875593E-3</v>
      </c>
      <c r="U6" s="96">
        <f t="shared" si="9"/>
        <v>0.37990430622009569</v>
      </c>
      <c r="W6" s="97">
        <f t="shared" si="10"/>
        <v>31.90909090909091</v>
      </c>
      <c r="X6" s="98">
        <f t="shared" si="11"/>
        <v>1189.1454545454546</v>
      </c>
      <c r="Y6" s="98">
        <f t="shared" si="12"/>
        <v>138.27272727272725</v>
      </c>
      <c r="Z6" s="98">
        <f t="shared" si="13"/>
        <v>19.145454545454545</v>
      </c>
      <c r="AA6" s="99">
        <f t="shared" si="14"/>
        <v>844.5272727272727</v>
      </c>
      <c r="AC6" s="97">
        <f t="shared" si="15"/>
        <v>39.886363636363633</v>
      </c>
      <c r="AD6" s="98">
        <f t="shared" si="1"/>
        <v>1486.4318181818182</v>
      </c>
      <c r="AE6" s="98">
        <f t="shared" si="2"/>
        <v>172.84090909090907</v>
      </c>
      <c r="AF6" s="98">
        <f t="shared" si="3"/>
        <v>23.93181818181818</v>
      </c>
      <c r="AG6" s="99">
        <f t="shared" si="4"/>
        <v>1055.6590909090908</v>
      </c>
      <c r="AI6" s="79"/>
      <c r="AJ6" s="80"/>
    </row>
    <row r="7" spans="2:36" x14ac:dyDescent="0.2">
      <c r="B7" s="64">
        <v>1997</v>
      </c>
      <c r="C7" s="65">
        <v>464</v>
      </c>
      <c r="D7" s="20">
        <v>28</v>
      </c>
      <c r="E7" s="21">
        <v>671</v>
      </c>
      <c r="F7" s="21">
        <v>67</v>
      </c>
      <c r="G7" s="22">
        <v>12</v>
      </c>
      <c r="H7" s="65">
        <v>778</v>
      </c>
      <c r="I7" s="65">
        <v>504</v>
      </c>
      <c r="J7" s="20">
        <v>1282</v>
      </c>
      <c r="K7" s="22">
        <v>999</v>
      </c>
      <c r="L7" s="66">
        <v>2281</v>
      </c>
      <c r="N7" s="68">
        <v>13</v>
      </c>
      <c r="P7" s="94">
        <f t="shared" si="0"/>
        <v>0.43796580447172295</v>
      </c>
      <c r="Q7" s="94">
        <f t="shared" si="5"/>
        <v>2.1840873634945399E-2</v>
      </c>
      <c r="R7" s="95">
        <f t="shared" si="6"/>
        <v>0.52340093603744153</v>
      </c>
      <c r="S7" s="95">
        <f t="shared" si="7"/>
        <v>5.2262090483619343E-2</v>
      </c>
      <c r="T7" s="95">
        <f t="shared" si="8"/>
        <v>9.3603744149765994E-3</v>
      </c>
      <c r="U7" s="96">
        <f t="shared" si="9"/>
        <v>0.39313572542901715</v>
      </c>
      <c r="W7" s="97">
        <f t="shared" si="10"/>
        <v>49.819032761310453</v>
      </c>
      <c r="X7" s="98">
        <f t="shared" si="11"/>
        <v>1193.8775351014042</v>
      </c>
      <c r="Y7" s="98">
        <f t="shared" si="12"/>
        <v>119.20982839313572</v>
      </c>
      <c r="Z7" s="98">
        <f t="shared" si="13"/>
        <v>21.351014040561623</v>
      </c>
      <c r="AA7" s="99">
        <f t="shared" si="14"/>
        <v>896.74258970358812</v>
      </c>
      <c r="AC7" s="97">
        <f t="shared" si="15"/>
        <v>62.273790951638063</v>
      </c>
      <c r="AD7" s="98">
        <f t="shared" si="1"/>
        <v>1492.3469188767551</v>
      </c>
      <c r="AE7" s="98">
        <f t="shared" si="2"/>
        <v>149.01228549141965</v>
      </c>
      <c r="AF7" s="98">
        <f t="shared" si="3"/>
        <v>26.688767550702028</v>
      </c>
      <c r="AG7" s="99">
        <f t="shared" si="4"/>
        <v>1120.9282371294851</v>
      </c>
      <c r="AI7" s="79"/>
      <c r="AJ7" s="80"/>
    </row>
    <row r="8" spans="2:36" x14ac:dyDescent="0.2">
      <c r="B8" s="64">
        <v>1998</v>
      </c>
      <c r="C8" s="65">
        <v>564</v>
      </c>
      <c r="D8" s="20">
        <v>56</v>
      </c>
      <c r="E8" s="21">
        <v>660</v>
      </c>
      <c r="F8" s="21">
        <v>48</v>
      </c>
      <c r="G8" s="22">
        <v>24</v>
      </c>
      <c r="H8" s="65">
        <v>788</v>
      </c>
      <c r="I8" s="65">
        <v>588</v>
      </c>
      <c r="J8" s="20">
        <v>1376</v>
      </c>
      <c r="K8" s="22">
        <v>1111</v>
      </c>
      <c r="L8" s="66">
        <v>2487</v>
      </c>
      <c r="N8" s="68">
        <v>13</v>
      </c>
      <c r="P8" s="94">
        <f t="shared" si="0"/>
        <v>0.44672295938882189</v>
      </c>
      <c r="Q8" s="94">
        <f t="shared" si="5"/>
        <v>4.0697674418604654E-2</v>
      </c>
      <c r="R8" s="95">
        <f t="shared" si="6"/>
        <v>0.47965116279069769</v>
      </c>
      <c r="S8" s="95">
        <f t="shared" si="7"/>
        <v>3.4883720930232558E-2</v>
      </c>
      <c r="T8" s="95">
        <f t="shared" si="8"/>
        <v>1.7441860465116279E-2</v>
      </c>
      <c r="U8" s="96">
        <f t="shared" si="9"/>
        <v>0.42732558139534882</v>
      </c>
      <c r="W8" s="97">
        <f t="shared" si="10"/>
        <v>101.21511627906978</v>
      </c>
      <c r="X8" s="98">
        <f t="shared" si="11"/>
        <v>1192.8924418604652</v>
      </c>
      <c r="Y8" s="98">
        <f t="shared" si="12"/>
        <v>86.755813953488371</v>
      </c>
      <c r="Z8" s="98">
        <f t="shared" si="13"/>
        <v>43.377906976744185</v>
      </c>
      <c r="AA8" s="99">
        <f t="shared" si="14"/>
        <v>1062.7587209302326</v>
      </c>
      <c r="AC8" s="97">
        <f t="shared" si="15"/>
        <v>126.51889534883722</v>
      </c>
      <c r="AD8" s="98">
        <f t="shared" si="1"/>
        <v>1491.1155523255813</v>
      </c>
      <c r="AE8" s="98">
        <f t="shared" si="2"/>
        <v>108.44476744186046</v>
      </c>
      <c r="AF8" s="98">
        <f t="shared" si="3"/>
        <v>54.222383720930232</v>
      </c>
      <c r="AG8" s="99">
        <f t="shared" si="4"/>
        <v>1328.4484011627906</v>
      </c>
      <c r="AI8" s="79"/>
      <c r="AJ8" s="80"/>
    </row>
    <row r="9" spans="2:36" x14ac:dyDescent="0.2">
      <c r="B9" s="64">
        <v>1999</v>
      </c>
      <c r="C9" s="65">
        <v>679</v>
      </c>
      <c r="D9" s="20">
        <v>52</v>
      </c>
      <c r="E9" s="21">
        <v>823</v>
      </c>
      <c r="F9" s="21">
        <v>48</v>
      </c>
      <c r="G9" s="22">
        <v>38</v>
      </c>
      <c r="H9" s="65">
        <v>961</v>
      </c>
      <c r="I9" s="65">
        <v>736</v>
      </c>
      <c r="J9" s="20">
        <v>1697</v>
      </c>
      <c r="K9" s="22">
        <v>1140</v>
      </c>
      <c r="L9" s="66">
        <v>2837</v>
      </c>
      <c r="N9" s="68">
        <v>13</v>
      </c>
      <c r="P9" s="94">
        <f t="shared" si="0"/>
        <v>0.40183292210081073</v>
      </c>
      <c r="Q9" s="94">
        <f t="shared" si="5"/>
        <v>3.0642309958750738E-2</v>
      </c>
      <c r="R9" s="95">
        <f t="shared" si="6"/>
        <v>0.48497348261638185</v>
      </c>
      <c r="S9" s="95">
        <f t="shared" si="7"/>
        <v>2.8285209192692989E-2</v>
      </c>
      <c r="T9" s="95">
        <f t="shared" si="8"/>
        <v>2.2392457277548614E-2</v>
      </c>
      <c r="U9" s="96">
        <f t="shared" si="9"/>
        <v>0.4337065409546258</v>
      </c>
      <c r="W9" s="97">
        <f t="shared" si="10"/>
        <v>86.932233352975842</v>
      </c>
      <c r="X9" s="98">
        <f t="shared" si="11"/>
        <v>1375.8697701826754</v>
      </c>
      <c r="Y9" s="98">
        <f t="shared" si="12"/>
        <v>80.245138479670004</v>
      </c>
      <c r="Z9" s="98">
        <f t="shared" si="13"/>
        <v>63.527401296405415</v>
      </c>
      <c r="AA9" s="99">
        <f t="shared" si="14"/>
        <v>1230.4254566882735</v>
      </c>
      <c r="AC9" s="97">
        <f t="shared" si="15"/>
        <v>108.66529169121979</v>
      </c>
      <c r="AD9" s="98">
        <f t="shared" si="1"/>
        <v>1719.8372127283442</v>
      </c>
      <c r="AE9" s="98">
        <f t="shared" si="2"/>
        <v>100.30642309958751</v>
      </c>
      <c r="AF9" s="98">
        <f t="shared" si="3"/>
        <v>79.409251620506765</v>
      </c>
      <c r="AG9" s="99">
        <f t="shared" si="4"/>
        <v>1538.0318208603417</v>
      </c>
      <c r="AI9" s="79"/>
      <c r="AJ9" s="80"/>
    </row>
    <row r="10" spans="2:36" x14ac:dyDescent="0.2">
      <c r="B10" s="64">
        <v>2000</v>
      </c>
      <c r="C10" s="65">
        <v>1349</v>
      </c>
      <c r="D10" s="20">
        <v>96</v>
      </c>
      <c r="E10" s="21">
        <v>960</v>
      </c>
      <c r="F10" s="21">
        <v>56</v>
      </c>
      <c r="G10" s="22">
        <v>76</v>
      </c>
      <c r="H10" s="65">
        <v>1188</v>
      </c>
      <c r="I10" s="65">
        <v>896</v>
      </c>
      <c r="J10" s="20">
        <v>2084</v>
      </c>
      <c r="K10" s="22">
        <v>1260</v>
      </c>
      <c r="L10" s="66">
        <v>3344</v>
      </c>
      <c r="N10" s="68">
        <v>13</v>
      </c>
      <c r="P10" s="94">
        <f t="shared" si="0"/>
        <v>0.37679425837320574</v>
      </c>
      <c r="Q10" s="94">
        <f t="shared" si="5"/>
        <v>4.6065259117082535E-2</v>
      </c>
      <c r="R10" s="95">
        <f t="shared" si="6"/>
        <v>0.46065259117082535</v>
      </c>
      <c r="S10" s="95">
        <f t="shared" si="7"/>
        <v>2.6871401151631478E-2</v>
      </c>
      <c r="T10" s="95">
        <f t="shared" si="8"/>
        <v>3.6468330134357005E-2</v>
      </c>
      <c r="U10" s="96">
        <f t="shared" si="9"/>
        <v>0.42994241842610365</v>
      </c>
      <c r="W10" s="97">
        <f t="shared" si="10"/>
        <v>154.042226487524</v>
      </c>
      <c r="X10" s="98">
        <f t="shared" si="11"/>
        <v>1540.42226487524</v>
      </c>
      <c r="Y10" s="98">
        <f t="shared" si="12"/>
        <v>89.857965451055662</v>
      </c>
      <c r="Z10" s="98">
        <f t="shared" si="13"/>
        <v>121.95009596928983</v>
      </c>
      <c r="AA10" s="99">
        <f t="shared" si="14"/>
        <v>1437.7274472168906</v>
      </c>
      <c r="AC10" s="97">
        <f t="shared" si="15"/>
        <v>192.552783109405</v>
      </c>
      <c r="AD10" s="98">
        <f t="shared" si="1"/>
        <v>1925.5278310940498</v>
      </c>
      <c r="AE10" s="98">
        <f t="shared" si="2"/>
        <v>112.32245681381957</v>
      </c>
      <c r="AF10" s="98">
        <f t="shared" si="3"/>
        <v>152.43761996161228</v>
      </c>
      <c r="AG10" s="99">
        <f t="shared" si="4"/>
        <v>1797.1593090211131</v>
      </c>
      <c r="AI10" s="79"/>
      <c r="AJ10" s="80"/>
    </row>
    <row r="11" spans="2:36" x14ac:dyDescent="0.2">
      <c r="B11" s="64">
        <v>2001</v>
      </c>
      <c r="C11" s="65">
        <v>1780</v>
      </c>
      <c r="D11" s="20">
        <v>106</v>
      </c>
      <c r="E11" s="21">
        <v>1039</v>
      </c>
      <c r="F11" s="21">
        <v>65</v>
      </c>
      <c r="G11" s="22">
        <v>139</v>
      </c>
      <c r="H11" s="65">
        <v>1349</v>
      </c>
      <c r="I11" s="65">
        <v>955</v>
      </c>
      <c r="J11" s="20">
        <v>2304</v>
      </c>
      <c r="K11" s="22">
        <v>1184</v>
      </c>
      <c r="L11" s="66">
        <v>3488</v>
      </c>
      <c r="N11" s="68">
        <v>13</v>
      </c>
      <c r="P11" s="94">
        <f t="shared" si="0"/>
        <v>0.33944954128440369</v>
      </c>
      <c r="Q11" s="94">
        <f t="shared" si="5"/>
        <v>4.6006944444444448E-2</v>
      </c>
      <c r="R11" s="95">
        <f t="shared" si="6"/>
        <v>0.4509548611111111</v>
      </c>
      <c r="S11" s="95">
        <f t="shared" si="7"/>
        <v>2.8211805555555556E-2</v>
      </c>
      <c r="T11" s="95">
        <f t="shared" si="8"/>
        <v>6.0329861111111112E-2</v>
      </c>
      <c r="U11" s="96">
        <f t="shared" si="9"/>
        <v>0.41449652777777779</v>
      </c>
      <c r="W11" s="97">
        <f t="shared" si="10"/>
        <v>160.47222222222223</v>
      </c>
      <c r="X11" s="98">
        <f t="shared" si="11"/>
        <v>1572.9305555555557</v>
      </c>
      <c r="Y11" s="98">
        <f t="shared" si="12"/>
        <v>98.402777777777771</v>
      </c>
      <c r="Z11" s="98">
        <f t="shared" si="13"/>
        <v>210.43055555555554</v>
      </c>
      <c r="AA11" s="99">
        <f t="shared" si="14"/>
        <v>1445.7638888888889</v>
      </c>
      <c r="AC11" s="97">
        <f t="shared" si="15"/>
        <v>200.59027777777777</v>
      </c>
      <c r="AD11" s="98">
        <f t="shared" si="1"/>
        <v>1966.1631944444446</v>
      </c>
      <c r="AE11" s="98">
        <f t="shared" si="2"/>
        <v>123.00347222222221</v>
      </c>
      <c r="AF11" s="98">
        <f t="shared" si="3"/>
        <v>263.0381944444444</v>
      </c>
      <c r="AG11" s="99">
        <f t="shared" si="4"/>
        <v>1807.2048611111111</v>
      </c>
      <c r="AI11" s="79"/>
      <c r="AJ11" s="80"/>
    </row>
    <row r="12" spans="2:36" x14ac:dyDescent="0.2">
      <c r="B12" s="64">
        <v>2002</v>
      </c>
      <c r="C12" s="65">
        <v>2337</v>
      </c>
      <c r="D12" s="20">
        <v>131</v>
      </c>
      <c r="E12" s="21">
        <v>1019</v>
      </c>
      <c r="F12" s="21">
        <v>83</v>
      </c>
      <c r="G12" s="22">
        <v>140</v>
      </c>
      <c r="H12" s="65">
        <v>1373</v>
      </c>
      <c r="I12" s="65">
        <v>961</v>
      </c>
      <c r="J12" s="20">
        <v>2334</v>
      </c>
      <c r="K12" s="22">
        <v>980</v>
      </c>
      <c r="L12" s="66">
        <v>3314</v>
      </c>
      <c r="N12" s="68">
        <v>13</v>
      </c>
      <c r="P12" s="94">
        <f t="shared" si="0"/>
        <v>0.29571514785757391</v>
      </c>
      <c r="Q12" s="94">
        <f t="shared" si="5"/>
        <v>5.6126820908311913E-2</v>
      </c>
      <c r="R12" s="95">
        <f t="shared" si="6"/>
        <v>0.43658954584404458</v>
      </c>
      <c r="S12" s="95">
        <f t="shared" si="7"/>
        <v>3.5561268209083119E-2</v>
      </c>
      <c r="T12" s="95">
        <f t="shared" si="8"/>
        <v>5.9982862039417308E-2</v>
      </c>
      <c r="U12" s="96">
        <f t="shared" si="9"/>
        <v>0.41173950299914308</v>
      </c>
      <c r="W12" s="97">
        <f t="shared" si="10"/>
        <v>186.00428449014566</v>
      </c>
      <c r="X12" s="98">
        <f t="shared" si="11"/>
        <v>1446.8577549271636</v>
      </c>
      <c r="Y12" s="98">
        <f t="shared" si="12"/>
        <v>117.85004284490145</v>
      </c>
      <c r="Z12" s="98">
        <f t="shared" si="13"/>
        <v>198.78320479862896</v>
      </c>
      <c r="AA12" s="99">
        <f t="shared" si="14"/>
        <v>1364.5047129391603</v>
      </c>
      <c r="AC12" s="97">
        <f t="shared" si="15"/>
        <v>232.50535561268208</v>
      </c>
      <c r="AD12" s="98">
        <f t="shared" si="1"/>
        <v>1808.5721936589543</v>
      </c>
      <c r="AE12" s="98">
        <f t="shared" si="2"/>
        <v>147.3125535561268</v>
      </c>
      <c r="AF12" s="98">
        <f t="shared" si="3"/>
        <v>248.4790059982862</v>
      </c>
      <c r="AG12" s="99">
        <f t="shared" si="4"/>
        <v>1705.6308911739502</v>
      </c>
      <c r="AI12" s="79"/>
      <c r="AJ12" s="80"/>
    </row>
    <row r="13" spans="2:36" x14ac:dyDescent="0.2">
      <c r="B13" s="64">
        <v>2003</v>
      </c>
      <c r="C13" s="65">
        <v>4342</v>
      </c>
      <c r="D13" s="20">
        <v>195</v>
      </c>
      <c r="E13" s="21">
        <v>1575</v>
      </c>
      <c r="F13" s="21">
        <v>135</v>
      </c>
      <c r="G13" s="22">
        <v>366</v>
      </c>
      <c r="H13" s="65">
        <v>2271</v>
      </c>
      <c r="I13" s="65">
        <v>1478</v>
      </c>
      <c r="J13" s="20">
        <v>3749</v>
      </c>
      <c r="K13" s="22">
        <v>171</v>
      </c>
      <c r="L13" s="66">
        <v>3920</v>
      </c>
      <c r="N13" s="68">
        <v>14</v>
      </c>
      <c r="P13" s="94">
        <f t="shared" si="0"/>
        <v>4.3622448979591839E-2</v>
      </c>
      <c r="Q13" s="94">
        <f t="shared" si="5"/>
        <v>5.201387036543078E-2</v>
      </c>
      <c r="R13" s="95">
        <f t="shared" si="6"/>
        <v>0.42011202987463325</v>
      </c>
      <c r="S13" s="95">
        <f t="shared" si="7"/>
        <v>3.6009602560682849E-2</v>
      </c>
      <c r="T13" s="95">
        <f t="shared" si="8"/>
        <v>9.7626033608962395E-2</v>
      </c>
      <c r="U13" s="96">
        <f t="shared" si="9"/>
        <v>0.39423846359029074</v>
      </c>
      <c r="W13" s="97">
        <f t="shared" si="10"/>
        <v>203.89437183248867</v>
      </c>
      <c r="X13" s="98">
        <f t="shared" si="11"/>
        <v>1646.8391571085622</v>
      </c>
      <c r="Y13" s="98">
        <f t="shared" si="12"/>
        <v>141.15764203787677</v>
      </c>
      <c r="Z13" s="98">
        <f t="shared" si="13"/>
        <v>382.69405174713256</v>
      </c>
      <c r="AA13" s="99">
        <f t="shared" si="14"/>
        <v>1545.4147772739398</v>
      </c>
      <c r="AC13" s="97">
        <f t="shared" si="15"/>
        <v>254.86796479061084</v>
      </c>
      <c r="AD13" s="98">
        <f t="shared" si="1"/>
        <v>2058.5489463857025</v>
      </c>
      <c r="AE13" s="98">
        <f t="shared" si="2"/>
        <v>176.44705254734595</v>
      </c>
      <c r="AF13" s="98">
        <f t="shared" si="3"/>
        <v>478.3675646839157</v>
      </c>
      <c r="AG13" s="99">
        <f t="shared" si="4"/>
        <v>1931.7684715924247</v>
      </c>
      <c r="AI13" s="79"/>
      <c r="AJ13" s="80"/>
    </row>
    <row r="14" spans="2:36" x14ac:dyDescent="0.2">
      <c r="B14" s="64">
        <v>2004</v>
      </c>
      <c r="C14" s="65">
        <v>6089</v>
      </c>
      <c r="D14" s="20">
        <v>289</v>
      </c>
      <c r="E14" s="21">
        <v>1305</v>
      </c>
      <c r="F14" s="21">
        <v>148</v>
      </c>
      <c r="G14" s="22">
        <v>461</v>
      </c>
      <c r="H14" s="65">
        <v>2203</v>
      </c>
      <c r="I14" s="65">
        <v>1512</v>
      </c>
      <c r="J14" s="20">
        <v>3715</v>
      </c>
      <c r="K14" s="22">
        <v>172</v>
      </c>
      <c r="L14" s="66">
        <v>3887</v>
      </c>
      <c r="N14" s="68">
        <v>14</v>
      </c>
      <c r="P14" s="94">
        <f t="shared" si="0"/>
        <v>4.4250064316953948E-2</v>
      </c>
      <c r="Q14" s="94">
        <f t="shared" si="5"/>
        <v>7.7792732166890977E-2</v>
      </c>
      <c r="R14" s="95">
        <f t="shared" si="6"/>
        <v>0.35127860026917901</v>
      </c>
      <c r="S14" s="95">
        <f t="shared" si="7"/>
        <v>3.9838492597577387E-2</v>
      </c>
      <c r="T14" s="95">
        <f t="shared" si="8"/>
        <v>0.12409152086137282</v>
      </c>
      <c r="U14" s="96">
        <f t="shared" si="9"/>
        <v>0.40699865410497982</v>
      </c>
      <c r="W14" s="97">
        <f t="shared" si="10"/>
        <v>302.38034993270526</v>
      </c>
      <c r="X14" s="98">
        <f t="shared" si="11"/>
        <v>1365.4199192462988</v>
      </c>
      <c r="Y14" s="98">
        <f t="shared" si="12"/>
        <v>154.85222072678332</v>
      </c>
      <c r="Z14" s="98">
        <f t="shared" si="13"/>
        <v>482.34374158815615</v>
      </c>
      <c r="AA14" s="99">
        <f t="shared" si="14"/>
        <v>1582.0037685060565</v>
      </c>
      <c r="AC14" s="97">
        <f t="shared" si="15"/>
        <v>377.97543741588157</v>
      </c>
      <c r="AD14" s="98">
        <f t="shared" si="1"/>
        <v>1706.7748990578734</v>
      </c>
      <c r="AE14" s="98">
        <f t="shared" si="2"/>
        <v>193.56527590847912</v>
      </c>
      <c r="AF14" s="98">
        <f t="shared" si="3"/>
        <v>602.9296769851951</v>
      </c>
      <c r="AG14" s="99">
        <f t="shared" si="4"/>
        <v>1977.5047106325705</v>
      </c>
      <c r="AI14" s="79"/>
      <c r="AJ14" s="80"/>
    </row>
    <row r="15" spans="2:36" x14ac:dyDescent="0.2">
      <c r="B15" s="64">
        <v>2005</v>
      </c>
      <c r="C15" s="65">
        <v>6689</v>
      </c>
      <c r="D15" s="20">
        <v>263</v>
      </c>
      <c r="E15" s="21">
        <v>1237</v>
      </c>
      <c r="F15" s="21">
        <v>193</v>
      </c>
      <c r="G15" s="22">
        <v>664</v>
      </c>
      <c r="H15" s="65">
        <v>2357</v>
      </c>
      <c r="I15" s="65">
        <v>1614</v>
      </c>
      <c r="J15" s="20">
        <v>3971</v>
      </c>
      <c r="K15" s="22">
        <v>96</v>
      </c>
      <c r="L15" s="66">
        <v>4067</v>
      </c>
      <c r="N15" s="68">
        <v>15</v>
      </c>
      <c r="P15" s="94">
        <f t="shared" si="0"/>
        <v>2.3604622571920333E-2</v>
      </c>
      <c r="Q15" s="94">
        <f t="shared" si="5"/>
        <v>6.6230168723243513E-2</v>
      </c>
      <c r="R15" s="95">
        <f t="shared" si="6"/>
        <v>0.31150843616217577</v>
      </c>
      <c r="S15" s="95">
        <f t="shared" si="7"/>
        <v>4.8602367161923947E-2</v>
      </c>
      <c r="T15" s="95">
        <f t="shared" si="8"/>
        <v>0.1672122890959456</v>
      </c>
      <c r="U15" s="96">
        <f t="shared" si="9"/>
        <v>0.40644673885671118</v>
      </c>
      <c r="W15" s="97">
        <f t="shared" si="10"/>
        <v>269.35809619743139</v>
      </c>
      <c r="X15" s="98">
        <f t="shared" si="11"/>
        <v>1266.9048098715689</v>
      </c>
      <c r="Y15" s="98">
        <f t="shared" si="12"/>
        <v>197.66582724754471</v>
      </c>
      <c r="Z15" s="98">
        <f t="shared" si="13"/>
        <v>680.05237975321074</v>
      </c>
      <c r="AA15" s="99">
        <f t="shared" si="14"/>
        <v>1653.0188869302442</v>
      </c>
      <c r="AC15" s="97">
        <f t="shared" si="15"/>
        <v>336.6976202467892</v>
      </c>
      <c r="AD15" s="98">
        <f t="shared" si="1"/>
        <v>1583.631012339461</v>
      </c>
      <c r="AE15" s="98">
        <f t="shared" si="2"/>
        <v>247.08228405943089</v>
      </c>
      <c r="AF15" s="98">
        <f t="shared" si="3"/>
        <v>850.06547469151337</v>
      </c>
      <c r="AG15" s="99">
        <f t="shared" si="4"/>
        <v>2066.2736086628051</v>
      </c>
      <c r="AI15" s="79"/>
      <c r="AJ15" s="80"/>
    </row>
    <row r="16" spans="2:36" x14ac:dyDescent="0.2">
      <c r="B16" s="64">
        <v>2006</v>
      </c>
      <c r="C16" s="65">
        <v>3001</v>
      </c>
      <c r="D16" s="20">
        <v>102</v>
      </c>
      <c r="E16" s="21">
        <v>1201</v>
      </c>
      <c r="F16" s="21">
        <v>283</v>
      </c>
      <c r="G16" s="22">
        <v>771</v>
      </c>
      <c r="H16" s="65">
        <v>2357</v>
      </c>
      <c r="I16" s="65">
        <v>2100</v>
      </c>
      <c r="J16" s="20">
        <v>4457</v>
      </c>
      <c r="K16" s="22">
        <v>99</v>
      </c>
      <c r="L16" s="66">
        <v>4556</v>
      </c>
      <c r="N16" s="68">
        <v>16</v>
      </c>
      <c r="P16" s="94">
        <f t="shared" si="0"/>
        <v>2.1729587357330993E-2</v>
      </c>
      <c r="Q16" s="94">
        <f t="shared" si="5"/>
        <v>2.288534888938748E-2</v>
      </c>
      <c r="R16" s="95">
        <f t="shared" si="6"/>
        <v>0.26946376486425849</v>
      </c>
      <c r="S16" s="95">
        <f t="shared" si="7"/>
        <v>6.3495624859771144E-2</v>
      </c>
      <c r="T16" s="95">
        <f t="shared" si="8"/>
        <v>0.17298631366389949</v>
      </c>
      <c r="U16" s="96">
        <f t="shared" si="9"/>
        <v>0.47116894772268342</v>
      </c>
      <c r="W16" s="97">
        <f t="shared" si="10"/>
        <v>104.26564954004937</v>
      </c>
      <c r="X16" s="98">
        <f t="shared" si="11"/>
        <v>1227.6769127215616</v>
      </c>
      <c r="Y16" s="98">
        <f t="shared" si="12"/>
        <v>289.28606686111732</v>
      </c>
      <c r="Z16" s="98">
        <f t="shared" si="13"/>
        <v>788.1256450527261</v>
      </c>
      <c r="AA16" s="99">
        <f t="shared" si="14"/>
        <v>2146.6457258245455</v>
      </c>
      <c r="AC16" s="97">
        <f t="shared" si="15"/>
        <v>130.33206192506171</v>
      </c>
      <c r="AD16" s="98">
        <f t="shared" si="1"/>
        <v>1534.5961409019519</v>
      </c>
      <c r="AE16" s="98">
        <f t="shared" si="2"/>
        <v>361.60758357639662</v>
      </c>
      <c r="AF16" s="98">
        <f t="shared" si="3"/>
        <v>985.15705631590754</v>
      </c>
      <c r="AG16" s="99">
        <f t="shared" si="4"/>
        <v>2683.3071572806816</v>
      </c>
      <c r="AI16" s="79"/>
      <c r="AJ16" s="80"/>
    </row>
    <row r="17" spans="2:36" x14ac:dyDescent="0.2">
      <c r="B17" s="64">
        <v>2007</v>
      </c>
      <c r="C17" s="65">
        <v>1039</v>
      </c>
      <c r="D17" s="20">
        <v>46</v>
      </c>
      <c r="E17" s="21">
        <v>1243</v>
      </c>
      <c r="F17" s="21">
        <v>322</v>
      </c>
      <c r="G17" s="22">
        <v>587</v>
      </c>
      <c r="H17" s="65">
        <v>2198</v>
      </c>
      <c r="I17" s="65">
        <v>2330</v>
      </c>
      <c r="J17" s="20">
        <v>4528</v>
      </c>
      <c r="K17" s="22">
        <v>68</v>
      </c>
      <c r="L17" s="66">
        <v>4596</v>
      </c>
      <c r="N17" s="68">
        <v>16</v>
      </c>
      <c r="P17" s="94">
        <f t="shared" si="0"/>
        <v>1.4795474325500435E-2</v>
      </c>
      <c r="Q17" s="94">
        <f t="shared" si="5"/>
        <v>1.0159010600706713E-2</v>
      </c>
      <c r="R17" s="95">
        <f t="shared" si="6"/>
        <v>0.27451413427561838</v>
      </c>
      <c r="S17" s="95">
        <f t="shared" si="7"/>
        <v>7.1113074204947002E-2</v>
      </c>
      <c r="T17" s="95">
        <f t="shared" si="8"/>
        <v>0.12963780918727916</v>
      </c>
      <c r="U17" s="96">
        <f t="shared" si="9"/>
        <v>0.51457597173144876</v>
      </c>
      <c r="W17" s="97">
        <f t="shared" si="10"/>
        <v>46.690812720848058</v>
      </c>
      <c r="X17" s="98">
        <f t="shared" si="11"/>
        <v>1261.666961130742</v>
      </c>
      <c r="Y17" s="98">
        <f t="shared" si="12"/>
        <v>326.83568904593642</v>
      </c>
      <c r="Z17" s="98">
        <f t="shared" si="13"/>
        <v>595.81537102473499</v>
      </c>
      <c r="AA17" s="99">
        <f t="shared" si="14"/>
        <v>2364.9911660777384</v>
      </c>
      <c r="AC17" s="97">
        <f t="shared" si="15"/>
        <v>58.363515901060069</v>
      </c>
      <c r="AD17" s="98">
        <f t="shared" si="1"/>
        <v>1577.0837014134274</v>
      </c>
      <c r="AE17" s="98">
        <f t="shared" si="2"/>
        <v>408.5446113074205</v>
      </c>
      <c r="AF17" s="98">
        <f t="shared" si="3"/>
        <v>744.76921378091868</v>
      </c>
      <c r="AG17" s="99">
        <f t="shared" si="4"/>
        <v>2956.2389575971729</v>
      </c>
      <c r="AI17" s="79"/>
      <c r="AJ17" s="80"/>
    </row>
    <row r="18" spans="2:36" x14ac:dyDescent="0.2">
      <c r="B18" s="64">
        <v>2008</v>
      </c>
      <c r="C18" s="65">
        <v>158</v>
      </c>
      <c r="D18" s="20">
        <v>43</v>
      </c>
      <c r="E18" s="21">
        <v>1295</v>
      </c>
      <c r="F18" s="21">
        <v>356</v>
      </c>
      <c r="G18" s="22">
        <v>641</v>
      </c>
      <c r="H18" s="65">
        <v>2335</v>
      </c>
      <c r="I18" s="65">
        <v>2756</v>
      </c>
      <c r="J18" s="20">
        <v>5091</v>
      </c>
      <c r="K18" s="22">
        <v>114</v>
      </c>
      <c r="L18" s="66">
        <v>5205</v>
      </c>
      <c r="N18" s="68">
        <v>16</v>
      </c>
      <c r="P18" s="94">
        <f t="shared" si="0"/>
        <v>2.1902017291066282E-2</v>
      </c>
      <c r="Q18" s="94">
        <f t="shared" si="5"/>
        <v>8.4462777450402676E-3</v>
      </c>
      <c r="R18" s="95">
        <f t="shared" si="6"/>
        <v>0.25437045767039873</v>
      </c>
      <c r="S18" s="95">
        <f t="shared" si="7"/>
        <v>6.9927322726379887E-2</v>
      </c>
      <c r="T18" s="95">
        <f t="shared" si="8"/>
        <v>0.12590846592025143</v>
      </c>
      <c r="U18" s="96">
        <f t="shared" si="9"/>
        <v>0.54134747593792965</v>
      </c>
      <c r="W18" s="97">
        <f t="shared" si="10"/>
        <v>43.962875662934593</v>
      </c>
      <c r="X18" s="98">
        <f t="shared" si="11"/>
        <v>1323.9982321744255</v>
      </c>
      <c r="Y18" s="98">
        <f t="shared" si="12"/>
        <v>363.97171479080731</v>
      </c>
      <c r="Z18" s="98">
        <f t="shared" si="13"/>
        <v>655.35356511490863</v>
      </c>
      <c r="AA18" s="99">
        <f t="shared" si="14"/>
        <v>2817.7136122569241</v>
      </c>
      <c r="AC18" s="97">
        <f t="shared" si="15"/>
        <v>54.953594578668238</v>
      </c>
      <c r="AD18" s="98">
        <f t="shared" si="1"/>
        <v>1654.9977902180319</v>
      </c>
      <c r="AE18" s="98">
        <f t="shared" si="2"/>
        <v>454.96464348850913</v>
      </c>
      <c r="AF18" s="98">
        <f t="shared" si="3"/>
        <v>819.19195639363579</v>
      </c>
      <c r="AG18" s="99">
        <f t="shared" si="4"/>
        <v>3522.1420153211548</v>
      </c>
      <c r="AI18" s="79"/>
      <c r="AJ18" s="80"/>
    </row>
    <row r="19" spans="2:36" x14ac:dyDescent="0.2">
      <c r="B19" s="64">
        <v>2009</v>
      </c>
      <c r="C19" s="65">
        <v>466</v>
      </c>
      <c r="D19" s="20">
        <v>166</v>
      </c>
      <c r="E19" s="21">
        <v>1155</v>
      </c>
      <c r="F19" s="21">
        <v>335</v>
      </c>
      <c r="G19" s="22">
        <v>637</v>
      </c>
      <c r="H19" s="65">
        <v>2293</v>
      </c>
      <c r="I19" s="65">
        <v>2725</v>
      </c>
      <c r="J19" s="20">
        <v>5018</v>
      </c>
      <c r="K19" s="22">
        <v>77</v>
      </c>
      <c r="L19" s="66">
        <v>5095</v>
      </c>
      <c r="N19" s="68">
        <v>16</v>
      </c>
      <c r="P19" s="94">
        <f t="shared" si="0"/>
        <v>1.5112855740922472E-2</v>
      </c>
      <c r="Q19" s="94">
        <f t="shared" si="5"/>
        <v>3.3080908728577121E-2</v>
      </c>
      <c r="R19" s="95">
        <f t="shared" si="6"/>
        <v>0.23017138302112394</v>
      </c>
      <c r="S19" s="95">
        <f t="shared" si="7"/>
        <v>6.6759665205261054E-2</v>
      </c>
      <c r="T19" s="95">
        <f t="shared" si="8"/>
        <v>0.12694300518134716</v>
      </c>
      <c r="U19" s="96">
        <f t="shared" si="9"/>
        <v>0.54304503786369074</v>
      </c>
      <c r="W19" s="97">
        <f t="shared" si="10"/>
        <v>168.54722997210044</v>
      </c>
      <c r="X19" s="98">
        <f t="shared" si="11"/>
        <v>1172.7231964926266</v>
      </c>
      <c r="Y19" s="98">
        <f t="shared" si="12"/>
        <v>340.14049422080512</v>
      </c>
      <c r="Z19" s="98">
        <f t="shared" si="13"/>
        <v>646.77461139896377</v>
      </c>
      <c r="AA19" s="99">
        <f t="shared" si="14"/>
        <v>2766.8144679155043</v>
      </c>
      <c r="AC19" s="97">
        <f t="shared" si="15"/>
        <v>210.68403746512553</v>
      </c>
      <c r="AD19" s="98">
        <f t="shared" si="1"/>
        <v>1465.9039956157831</v>
      </c>
      <c r="AE19" s="98">
        <f t="shared" si="2"/>
        <v>425.17561777600639</v>
      </c>
      <c r="AF19" s="98">
        <f t="shared" si="3"/>
        <v>808.46826424870471</v>
      </c>
      <c r="AG19" s="99">
        <f t="shared" si="4"/>
        <v>3458.5180848943801</v>
      </c>
      <c r="AI19" s="79"/>
      <c r="AJ19" s="80"/>
    </row>
    <row r="20" spans="2:36" x14ac:dyDescent="0.2">
      <c r="B20" s="64">
        <v>2010</v>
      </c>
      <c r="C20" s="65">
        <v>355</v>
      </c>
      <c r="D20" s="20">
        <v>138</v>
      </c>
      <c r="E20" s="21">
        <v>1410</v>
      </c>
      <c r="F20" s="21">
        <v>403</v>
      </c>
      <c r="G20" s="22">
        <v>637</v>
      </c>
      <c r="H20" s="65">
        <v>2588</v>
      </c>
      <c r="I20" s="65">
        <v>2820</v>
      </c>
      <c r="J20" s="20">
        <v>5408</v>
      </c>
      <c r="K20" s="22">
        <v>85</v>
      </c>
      <c r="L20" s="66">
        <v>5493</v>
      </c>
      <c r="N20" s="68">
        <v>16</v>
      </c>
      <c r="P20" s="94">
        <f t="shared" si="0"/>
        <v>1.5474239941744038E-2</v>
      </c>
      <c r="Q20" s="94">
        <f t="shared" si="5"/>
        <v>2.5517751479289939E-2</v>
      </c>
      <c r="R20" s="95">
        <f t="shared" si="6"/>
        <v>0.26072485207100593</v>
      </c>
      <c r="S20" s="95">
        <f t="shared" si="7"/>
        <v>7.4519230769230768E-2</v>
      </c>
      <c r="T20" s="95">
        <f t="shared" si="8"/>
        <v>0.11778846153846154</v>
      </c>
      <c r="U20" s="96">
        <f t="shared" si="9"/>
        <v>0.52144970414201186</v>
      </c>
      <c r="W20" s="97">
        <f t="shared" si="10"/>
        <v>140.16900887573965</v>
      </c>
      <c r="X20" s="98">
        <f t="shared" si="11"/>
        <v>1432.1616124260354</v>
      </c>
      <c r="Y20" s="98">
        <f t="shared" si="12"/>
        <v>409.33413461538464</v>
      </c>
      <c r="Z20" s="98">
        <f t="shared" si="13"/>
        <v>647.01201923076928</v>
      </c>
      <c r="AA20" s="99">
        <f t="shared" si="14"/>
        <v>2864.3232248520708</v>
      </c>
      <c r="AC20" s="97">
        <f t="shared" si="15"/>
        <v>175.21126109467454</v>
      </c>
      <c r="AD20" s="98">
        <f t="shared" si="1"/>
        <v>1790.2020155325442</v>
      </c>
      <c r="AE20" s="98">
        <f t="shared" si="2"/>
        <v>511.66766826923077</v>
      </c>
      <c r="AF20" s="98">
        <f t="shared" si="3"/>
        <v>808.76502403846155</v>
      </c>
      <c r="AG20" s="99">
        <f t="shared" si="4"/>
        <v>3580.4040310650885</v>
      </c>
      <c r="AI20" s="79"/>
      <c r="AJ20" s="80"/>
    </row>
    <row r="21" spans="2:36" x14ac:dyDescent="0.2">
      <c r="B21" s="64">
        <v>2011</v>
      </c>
      <c r="C21" s="65">
        <v>418</v>
      </c>
      <c r="D21" s="20">
        <v>167</v>
      </c>
      <c r="E21" s="21">
        <v>1459</v>
      </c>
      <c r="F21" s="21">
        <v>449</v>
      </c>
      <c r="G21" s="22">
        <v>692</v>
      </c>
      <c r="H21" s="65">
        <v>2767</v>
      </c>
      <c r="I21" s="65">
        <v>2897</v>
      </c>
      <c r="J21" s="20">
        <v>5664</v>
      </c>
      <c r="K21" s="22">
        <v>55</v>
      </c>
      <c r="L21" s="66">
        <v>5719</v>
      </c>
      <c r="N21" s="68">
        <v>16</v>
      </c>
      <c r="P21" s="94">
        <f t="shared" si="0"/>
        <v>9.6170659206154929E-3</v>
      </c>
      <c r="Q21" s="94">
        <f t="shared" si="5"/>
        <v>2.9484463276836157E-2</v>
      </c>
      <c r="R21" s="95">
        <f t="shared" si="6"/>
        <v>0.25759180790960451</v>
      </c>
      <c r="S21" s="95">
        <f t="shared" si="7"/>
        <v>7.9272598870056499E-2</v>
      </c>
      <c r="T21" s="95">
        <f t="shared" si="8"/>
        <v>0.12217514124293785</v>
      </c>
      <c r="U21" s="96">
        <f t="shared" si="9"/>
        <v>0.51147598870056499</v>
      </c>
      <c r="W21" s="97">
        <f t="shared" si="10"/>
        <v>168.62164548022599</v>
      </c>
      <c r="X21" s="98">
        <f t="shared" si="11"/>
        <v>1473.1675494350281</v>
      </c>
      <c r="Y21" s="98">
        <f t="shared" si="12"/>
        <v>453.35999293785312</v>
      </c>
      <c r="Z21" s="98">
        <f t="shared" si="13"/>
        <v>698.71963276836163</v>
      </c>
      <c r="AA21" s="99">
        <f t="shared" si="14"/>
        <v>2925.1311793785312</v>
      </c>
      <c r="AC21" s="97">
        <f t="shared" si="15"/>
        <v>210.77705685028249</v>
      </c>
      <c r="AD21" s="98">
        <f t="shared" si="1"/>
        <v>1841.459436793785</v>
      </c>
      <c r="AE21" s="98">
        <f t="shared" si="2"/>
        <v>566.69999117231635</v>
      </c>
      <c r="AF21" s="98">
        <f t="shared" si="3"/>
        <v>873.39954096045199</v>
      </c>
      <c r="AG21" s="99">
        <f t="shared" si="4"/>
        <v>3656.4139742231637</v>
      </c>
      <c r="AI21" s="79"/>
      <c r="AJ21" s="80"/>
    </row>
    <row r="22" spans="2:36" x14ac:dyDescent="0.2">
      <c r="B22" s="64">
        <v>2012</v>
      </c>
      <c r="C22" s="65">
        <v>1010</v>
      </c>
      <c r="D22" s="20">
        <v>423</v>
      </c>
      <c r="E22" s="21">
        <v>1400</v>
      </c>
      <c r="F22" s="21">
        <v>492</v>
      </c>
      <c r="G22" s="22">
        <v>784</v>
      </c>
      <c r="H22" s="65">
        <v>3099</v>
      </c>
      <c r="I22" s="65">
        <v>2985</v>
      </c>
      <c r="J22" s="20">
        <v>6084</v>
      </c>
      <c r="K22" s="22">
        <v>61</v>
      </c>
      <c r="L22" s="66">
        <v>6145</v>
      </c>
      <c r="N22" s="68">
        <v>16</v>
      </c>
      <c r="P22" s="94">
        <f t="shared" si="0"/>
        <v>9.9267697314890154E-3</v>
      </c>
      <c r="Q22" s="94">
        <f t="shared" si="5"/>
        <v>6.9526627218934905E-2</v>
      </c>
      <c r="R22" s="95">
        <f t="shared" si="6"/>
        <v>0.23011176857330704</v>
      </c>
      <c r="S22" s="95">
        <f t="shared" si="7"/>
        <v>8.0867850098619326E-2</v>
      </c>
      <c r="T22" s="95">
        <f t="shared" si="8"/>
        <v>0.12886259040105194</v>
      </c>
      <c r="U22" s="96">
        <f t="shared" si="9"/>
        <v>0.49063116370808679</v>
      </c>
      <c r="W22" s="97">
        <f t="shared" si="10"/>
        <v>427.24112426035504</v>
      </c>
      <c r="X22" s="98">
        <f t="shared" si="11"/>
        <v>1414.0368178829717</v>
      </c>
      <c r="Y22" s="98">
        <f t="shared" si="12"/>
        <v>496.93293885601577</v>
      </c>
      <c r="Z22" s="98">
        <f t="shared" si="13"/>
        <v>791.86061801446419</v>
      </c>
      <c r="AA22" s="99">
        <f t="shared" si="14"/>
        <v>3014.9285009861933</v>
      </c>
      <c r="AC22" s="97">
        <f t="shared" si="15"/>
        <v>534.05140532544374</v>
      </c>
      <c r="AD22" s="98">
        <f t="shared" si="1"/>
        <v>1767.5460223537145</v>
      </c>
      <c r="AE22" s="98">
        <f t="shared" si="2"/>
        <v>621.16617357001962</v>
      </c>
      <c r="AF22" s="98">
        <f t="shared" si="3"/>
        <v>989.82577251808016</v>
      </c>
      <c r="AG22" s="99">
        <f t="shared" si="4"/>
        <v>3768.6606262327414</v>
      </c>
      <c r="AI22" s="79"/>
      <c r="AJ22" s="80"/>
    </row>
    <row r="23" spans="2:36" x14ac:dyDescent="0.2">
      <c r="B23" s="69">
        <v>2013</v>
      </c>
      <c r="C23" s="70">
        <v>894.91489361702133</v>
      </c>
      <c r="D23" s="27">
        <v>365</v>
      </c>
      <c r="E23" s="28">
        <v>1438.2340425531916</v>
      </c>
      <c r="F23" s="28">
        <v>410.70212765957444</v>
      </c>
      <c r="G23" s="29">
        <v>734.97872340425533</v>
      </c>
      <c r="H23" s="70">
        <v>2948.9148936170213</v>
      </c>
      <c r="I23" s="70">
        <v>3001.4468085106382</v>
      </c>
      <c r="J23" s="27">
        <v>5950.3617021276596</v>
      </c>
      <c r="K23" s="29">
        <v>72</v>
      </c>
      <c r="L23" s="71">
        <v>6022.3617021276596</v>
      </c>
      <c r="N23" s="72">
        <v>16</v>
      </c>
      <c r="P23" s="100">
        <f t="shared" si="0"/>
        <v>1.1955442658743477E-2</v>
      </c>
      <c r="Q23" s="100">
        <f t="shared" si="5"/>
        <v>6.1340808890573431E-2</v>
      </c>
      <c r="R23" s="101">
        <f t="shared" si="6"/>
        <v>0.2417053138196498</v>
      </c>
      <c r="S23" s="101">
        <f t="shared" si="7"/>
        <v>6.9021371845802329E-2</v>
      </c>
      <c r="T23" s="101">
        <f t="shared" si="8"/>
        <v>0.12351832715336454</v>
      </c>
      <c r="U23" s="102">
        <f t="shared" si="9"/>
        <v>0.50441417829060986</v>
      </c>
      <c r="W23" s="103">
        <f t="shared" si="10"/>
        <v>369.41653824012127</v>
      </c>
      <c r="X23" s="104">
        <f t="shared" si="11"/>
        <v>1455.6368251482063</v>
      </c>
      <c r="Y23" s="104">
        <f t="shared" si="12"/>
        <v>415.67166643247219</v>
      </c>
      <c r="Z23" s="104">
        <f t="shared" si="13"/>
        <v>743.87204295929757</v>
      </c>
      <c r="AA23" s="105">
        <f t="shared" si="14"/>
        <v>3037.7646293475623</v>
      </c>
      <c r="AC23" s="103">
        <f t="shared" si="15"/>
        <v>461.77067280015154</v>
      </c>
      <c r="AD23" s="104">
        <f t="shared" si="1"/>
        <v>1819.5460314352579</v>
      </c>
      <c r="AE23" s="104">
        <f t="shared" si="2"/>
        <v>519.58958304059024</v>
      </c>
      <c r="AF23" s="104">
        <f t="shared" si="3"/>
        <v>929.84005369912188</v>
      </c>
      <c r="AG23" s="105">
        <f t="shared" si="4"/>
        <v>3797.2057866844525</v>
      </c>
      <c r="AI23" s="79"/>
      <c r="AJ23" s="80"/>
    </row>
    <row r="25" spans="2:36" x14ac:dyDescent="0.2">
      <c r="B25" s="73" t="s">
        <v>12</v>
      </c>
      <c r="AF25" s="83" t="s">
        <v>50</v>
      </c>
      <c r="AG25" s="84">
        <v>0.8</v>
      </c>
    </row>
    <row r="26" spans="2:36" x14ac:dyDescent="0.2">
      <c r="B26" s="74" t="s">
        <v>52</v>
      </c>
    </row>
    <row r="27" spans="2:36" x14ac:dyDescent="0.2">
      <c r="B27" s="74" t="s">
        <v>20</v>
      </c>
    </row>
    <row r="28" spans="2:36" x14ac:dyDescent="0.2">
      <c r="B28" s="74" t="s">
        <v>16</v>
      </c>
      <c r="J28" s="6"/>
    </row>
    <row r="29" spans="2:36" x14ac:dyDescent="0.2">
      <c r="J29" s="7"/>
    </row>
    <row r="33" spans="5:5" x14ac:dyDescent="0.2">
      <c r="E33" s="75"/>
    </row>
  </sheetData>
  <mergeCells count="4">
    <mergeCell ref="B2:L2"/>
    <mergeCell ref="Q2:U2"/>
    <mergeCell ref="W2:AA2"/>
    <mergeCell ref="AC2:AG2"/>
  </mergeCells>
  <phoneticPr fontId="3" type="noConversion"/>
  <pageMargins left="0.75" right="0.75" top="1" bottom="1" header="0.5" footer="0.5"/>
  <pageSetup paperSize="9" scale="65" orientation="landscape" r:id="rId1"/>
  <headerFooter alignWithMargins="0">
    <oddHeader xml:space="preserve">&amp;L </oddHeader>
    <oddFooter xml:space="preserve">&amp;L&amp;F, &amp;A&amp;R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2:N28"/>
  <sheetViews>
    <sheetView showGridLines="0" showRowColHeaders="0" zoomScale="90" zoomScaleNormal="90" workbookViewId="0">
      <selection activeCell="G22" sqref="G18:G22"/>
    </sheetView>
  </sheetViews>
  <sheetFormatPr defaultRowHeight="12.75" x14ac:dyDescent="0.2"/>
  <cols>
    <col min="1" max="1" width="3.7109375" style="1" customWidth="1"/>
    <col min="2" max="2" width="12" style="1" customWidth="1"/>
    <col min="3" max="12" width="16.7109375" style="1" customWidth="1"/>
    <col min="13" max="13" width="4.28515625" style="1" customWidth="1"/>
    <col min="14" max="14" width="13.28515625" style="1" customWidth="1"/>
    <col min="15" max="16384" width="9.140625" style="1"/>
  </cols>
  <sheetData>
    <row r="2" spans="2:14" x14ac:dyDescent="0.2">
      <c r="B2" s="106" t="s">
        <v>15</v>
      </c>
      <c r="C2" s="107"/>
      <c r="D2" s="107"/>
      <c r="E2" s="107"/>
      <c r="F2" s="107"/>
      <c r="G2" s="107"/>
      <c r="H2" s="107"/>
      <c r="I2" s="107"/>
      <c r="J2" s="107"/>
      <c r="K2" s="107"/>
      <c r="L2" s="108"/>
    </row>
    <row r="3" spans="2:14" ht="43.35" customHeight="1" x14ac:dyDescent="0.2">
      <c r="B3" s="10" t="s">
        <v>0</v>
      </c>
      <c r="C3" s="10" t="s">
        <v>1</v>
      </c>
      <c r="D3" s="62" t="s">
        <v>23</v>
      </c>
      <c r="E3" s="62" t="s">
        <v>2</v>
      </c>
      <c r="F3" s="62" t="s">
        <v>3</v>
      </c>
      <c r="G3" s="62" t="s">
        <v>7</v>
      </c>
      <c r="H3" s="10" t="s">
        <v>5</v>
      </c>
      <c r="I3" s="62" t="s">
        <v>4</v>
      </c>
      <c r="J3" s="4" t="s">
        <v>8</v>
      </c>
      <c r="K3" s="63" t="s">
        <v>9</v>
      </c>
      <c r="L3" s="2" t="s">
        <v>6</v>
      </c>
      <c r="N3" s="33" t="s">
        <v>24</v>
      </c>
    </row>
    <row r="4" spans="2:14" x14ac:dyDescent="0.2">
      <c r="B4" s="64">
        <v>1994</v>
      </c>
      <c r="C4" s="65">
        <v>37</v>
      </c>
      <c r="D4" s="14">
        <v>0</v>
      </c>
      <c r="E4" s="15">
        <v>156</v>
      </c>
      <c r="F4" s="15">
        <v>7</v>
      </c>
      <c r="G4" s="16">
        <v>0</v>
      </c>
      <c r="H4" s="65">
        <v>163</v>
      </c>
      <c r="I4" s="65">
        <v>71</v>
      </c>
      <c r="J4" s="14">
        <v>234</v>
      </c>
      <c r="K4" s="16">
        <v>343</v>
      </c>
      <c r="L4" s="66">
        <v>577</v>
      </c>
      <c r="N4" s="67">
        <v>12</v>
      </c>
    </row>
    <row r="5" spans="2:14" x14ac:dyDescent="0.2">
      <c r="B5" s="64">
        <v>1995</v>
      </c>
      <c r="C5" s="65">
        <v>29</v>
      </c>
      <c r="D5" s="20">
        <v>1</v>
      </c>
      <c r="E5" s="21">
        <v>169</v>
      </c>
      <c r="F5" s="21">
        <v>11</v>
      </c>
      <c r="G5" s="22">
        <v>0</v>
      </c>
      <c r="H5" s="65">
        <v>181</v>
      </c>
      <c r="I5" s="65">
        <v>79</v>
      </c>
      <c r="J5" s="20">
        <v>260</v>
      </c>
      <c r="K5" s="22">
        <v>342</v>
      </c>
      <c r="L5" s="66">
        <v>602</v>
      </c>
      <c r="N5" s="68">
        <v>12</v>
      </c>
    </row>
    <row r="6" spans="2:14" x14ac:dyDescent="0.2">
      <c r="B6" s="64">
        <v>1996</v>
      </c>
      <c r="C6" s="65">
        <v>38</v>
      </c>
      <c r="D6" s="20">
        <v>0</v>
      </c>
      <c r="E6" s="21">
        <v>172</v>
      </c>
      <c r="F6" s="21">
        <v>15</v>
      </c>
      <c r="G6" s="22">
        <v>0</v>
      </c>
      <c r="H6" s="65">
        <v>187</v>
      </c>
      <c r="I6" s="65">
        <v>83</v>
      </c>
      <c r="J6" s="20">
        <v>270</v>
      </c>
      <c r="K6" s="22">
        <v>367</v>
      </c>
      <c r="L6" s="66">
        <v>637</v>
      </c>
      <c r="N6" s="68">
        <v>12</v>
      </c>
    </row>
    <row r="7" spans="2:14" x14ac:dyDescent="0.2">
      <c r="B7" s="64">
        <v>1997</v>
      </c>
      <c r="C7" s="65">
        <v>75</v>
      </c>
      <c r="D7" s="20">
        <v>3</v>
      </c>
      <c r="E7" s="21">
        <v>231</v>
      </c>
      <c r="F7" s="21">
        <v>11</v>
      </c>
      <c r="G7" s="22">
        <v>3</v>
      </c>
      <c r="H7" s="65">
        <v>248</v>
      </c>
      <c r="I7" s="65">
        <v>92</v>
      </c>
      <c r="J7" s="20">
        <v>340</v>
      </c>
      <c r="K7" s="22">
        <v>307</v>
      </c>
      <c r="L7" s="66">
        <v>647</v>
      </c>
      <c r="N7" s="68">
        <v>12</v>
      </c>
    </row>
    <row r="8" spans="2:14" x14ac:dyDescent="0.2">
      <c r="B8" s="64">
        <v>1998</v>
      </c>
      <c r="C8" s="65">
        <v>88</v>
      </c>
      <c r="D8" s="20">
        <v>5</v>
      </c>
      <c r="E8" s="21">
        <v>203</v>
      </c>
      <c r="F8" s="21">
        <v>11</v>
      </c>
      <c r="G8" s="22">
        <v>4</v>
      </c>
      <c r="H8" s="65">
        <v>223</v>
      </c>
      <c r="I8" s="65">
        <v>119</v>
      </c>
      <c r="J8" s="20">
        <v>342</v>
      </c>
      <c r="K8" s="22">
        <v>307</v>
      </c>
      <c r="L8" s="66">
        <v>649</v>
      </c>
      <c r="N8" s="68">
        <v>12</v>
      </c>
    </row>
    <row r="9" spans="2:14" x14ac:dyDescent="0.2">
      <c r="B9" s="64">
        <v>1999</v>
      </c>
      <c r="C9" s="65">
        <v>114</v>
      </c>
      <c r="D9" s="20">
        <v>8</v>
      </c>
      <c r="E9" s="21">
        <v>260</v>
      </c>
      <c r="F9" s="21">
        <v>7</v>
      </c>
      <c r="G9" s="22">
        <v>5</v>
      </c>
      <c r="H9" s="65">
        <v>280</v>
      </c>
      <c r="I9" s="65">
        <v>172</v>
      </c>
      <c r="J9" s="20">
        <v>452</v>
      </c>
      <c r="K9" s="22">
        <v>352</v>
      </c>
      <c r="L9" s="66">
        <v>804</v>
      </c>
      <c r="N9" s="68">
        <v>12</v>
      </c>
    </row>
    <row r="10" spans="2:14" x14ac:dyDescent="0.2">
      <c r="B10" s="64">
        <v>2000</v>
      </c>
      <c r="C10" s="65">
        <v>275</v>
      </c>
      <c r="D10" s="20">
        <v>19</v>
      </c>
      <c r="E10" s="21">
        <v>318</v>
      </c>
      <c r="F10" s="21">
        <v>9</v>
      </c>
      <c r="G10" s="22">
        <v>20</v>
      </c>
      <c r="H10" s="65">
        <v>366</v>
      </c>
      <c r="I10" s="65">
        <v>225</v>
      </c>
      <c r="J10" s="20">
        <v>591</v>
      </c>
      <c r="K10" s="22">
        <v>417</v>
      </c>
      <c r="L10" s="66">
        <v>1008</v>
      </c>
      <c r="N10" s="68">
        <v>12</v>
      </c>
    </row>
    <row r="11" spans="2:14" x14ac:dyDescent="0.2">
      <c r="B11" s="64">
        <v>2001</v>
      </c>
      <c r="C11" s="65">
        <v>355</v>
      </c>
      <c r="D11" s="20">
        <v>19</v>
      </c>
      <c r="E11" s="21">
        <v>376</v>
      </c>
      <c r="F11" s="21">
        <v>10</v>
      </c>
      <c r="G11" s="22">
        <v>29</v>
      </c>
      <c r="H11" s="65">
        <v>434</v>
      </c>
      <c r="I11" s="65">
        <v>212</v>
      </c>
      <c r="J11" s="20">
        <v>646</v>
      </c>
      <c r="K11" s="22">
        <v>473</v>
      </c>
      <c r="L11" s="66">
        <v>1119</v>
      </c>
      <c r="N11" s="68">
        <v>12</v>
      </c>
    </row>
    <row r="12" spans="2:14" x14ac:dyDescent="0.2">
      <c r="B12" s="64">
        <v>2002</v>
      </c>
      <c r="C12" s="65">
        <v>452</v>
      </c>
      <c r="D12" s="20">
        <v>30</v>
      </c>
      <c r="E12" s="21">
        <v>375</v>
      </c>
      <c r="F12" s="21">
        <v>12</v>
      </c>
      <c r="G12" s="22">
        <v>23</v>
      </c>
      <c r="H12" s="65">
        <v>440</v>
      </c>
      <c r="I12" s="65">
        <v>252</v>
      </c>
      <c r="J12" s="20">
        <v>692</v>
      </c>
      <c r="K12" s="22">
        <v>380</v>
      </c>
      <c r="L12" s="66">
        <v>1072</v>
      </c>
      <c r="N12" s="68">
        <v>12</v>
      </c>
    </row>
    <row r="13" spans="2:14" x14ac:dyDescent="0.2">
      <c r="B13" s="64">
        <v>2003</v>
      </c>
      <c r="C13" s="65">
        <v>1220</v>
      </c>
      <c r="D13" s="20">
        <v>53</v>
      </c>
      <c r="E13" s="21">
        <v>600</v>
      </c>
      <c r="F13" s="21">
        <v>44</v>
      </c>
      <c r="G13" s="22">
        <v>73</v>
      </c>
      <c r="H13" s="65">
        <v>770</v>
      </c>
      <c r="I13" s="65">
        <v>352</v>
      </c>
      <c r="J13" s="20">
        <v>1122</v>
      </c>
      <c r="K13" s="22">
        <v>112</v>
      </c>
      <c r="L13" s="66">
        <v>1234</v>
      </c>
      <c r="N13" s="68">
        <v>13</v>
      </c>
    </row>
    <row r="14" spans="2:14" x14ac:dyDescent="0.2">
      <c r="B14" s="64">
        <v>2004</v>
      </c>
      <c r="C14" s="65">
        <v>2631</v>
      </c>
      <c r="D14" s="20">
        <v>108</v>
      </c>
      <c r="E14" s="21">
        <v>451</v>
      </c>
      <c r="F14" s="21">
        <v>35</v>
      </c>
      <c r="G14" s="22">
        <v>99</v>
      </c>
      <c r="H14" s="65">
        <v>693</v>
      </c>
      <c r="I14" s="65">
        <v>356</v>
      </c>
      <c r="J14" s="20">
        <v>1049</v>
      </c>
      <c r="K14" s="22">
        <v>119</v>
      </c>
      <c r="L14" s="66">
        <v>1168</v>
      </c>
      <c r="N14" s="68">
        <v>13</v>
      </c>
    </row>
    <row r="15" spans="2:14" x14ac:dyDescent="0.2">
      <c r="B15" s="64">
        <v>2005</v>
      </c>
      <c r="C15" s="65">
        <v>4558</v>
      </c>
      <c r="D15" s="20">
        <v>143</v>
      </c>
      <c r="E15" s="21">
        <v>400</v>
      </c>
      <c r="F15" s="21">
        <v>55</v>
      </c>
      <c r="G15" s="22">
        <v>219</v>
      </c>
      <c r="H15" s="65">
        <v>817</v>
      </c>
      <c r="I15" s="65">
        <v>403</v>
      </c>
      <c r="J15" s="20">
        <v>1220</v>
      </c>
      <c r="K15" s="22">
        <v>60</v>
      </c>
      <c r="L15" s="66">
        <v>1280</v>
      </c>
      <c r="N15" s="68">
        <v>14</v>
      </c>
    </row>
    <row r="16" spans="2:14" x14ac:dyDescent="0.2">
      <c r="B16" s="64">
        <v>2006</v>
      </c>
      <c r="C16" s="65">
        <v>2285</v>
      </c>
      <c r="D16" s="20">
        <v>55</v>
      </c>
      <c r="E16" s="21">
        <v>450</v>
      </c>
      <c r="F16" s="21">
        <v>91</v>
      </c>
      <c r="G16" s="22">
        <v>308</v>
      </c>
      <c r="H16" s="65">
        <v>904</v>
      </c>
      <c r="I16" s="65">
        <v>469</v>
      </c>
      <c r="J16" s="20">
        <v>1373</v>
      </c>
      <c r="K16" s="22">
        <v>57</v>
      </c>
      <c r="L16" s="66">
        <v>1430</v>
      </c>
      <c r="N16" s="68">
        <v>15</v>
      </c>
    </row>
    <row r="17" spans="2:14" x14ac:dyDescent="0.2">
      <c r="B17" s="64">
        <v>2007</v>
      </c>
      <c r="C17" s="65">
        <v>789</v>
      </c>
      <c r="D17" s="20">
        <v>28</v>
      </c>
      <c r="E17" s="21">
        <v>444</v>
      </c>
      <c r="F17" s="21">
        <v>95</v>
      </c>
      <c r="G17" s="22">
        <v>203</v>
      </c>
      <c r="H17" s="65">
        <v>770</v>
      </c>
      <c r="I17" s="65">
        <v>517</v>
      </c>
      <c r="J17" s="20">
        <v>1287</v>
      </c>
      <c r="K17" s="22">
        <v>48</v>
      </c>
      <c r="L17" s="66">
        <v>1335</v>
      </c>
      <c r="N17" s="68">
        <v>15</v>
      </c>
    </row>
    <row r="18" spans="2:14" x14ac:dyDescent="0.2">
      <c r="B18" s="64">
        <v>2008</v>
      </c>
      <c r="C18" s="65">
        <v>63</v>
      </c>
      <c r="D18" s="20">
        <v>17</v>
      </c>
      <c r="E18" s="21">
        <v>432</v>
      </c>
      <c r="F18" s="21">
        <v>130</v>
      </c>
      <c r="G18" s="22">
        <v>225</v>
      </c>
      <c r="H18" s="65">
        <v>804</v>
      </c>
      <c r="I18" s="65">
        <v>605</v>
      </c>
      <c r="J18" s="20">
        <v>1409</v>
      </c>
      <c r="K18" s="22">
        <v>70</v>
      </c>
      <c r="L18" s="66">
        <v>1479</v>
      </c>
      <c r="N18" s="68">
        <v>15</v>
      </c>
    </row>
    <row r="19" spans="2:14" x14ac:dyDescent="0.2">
      <c r="B19" s="64">
        <v>2009</v>
      </c>
      <c r="C19" s="65">
        <v>86</v>
      </c>
      <c r="D19" s="20">
        <v>29</v>
      </c>
      <c r="E19" s="21">
        <v>392</v>
      </c>
      <c r="F19" s="21">
        <v>112</v>
      </c>
      <c r="G19" s="22">
        <v>211</v>
      </c>
      <c r="H19" s="65">
        <v>744</v>
      </c>
      <c r="I19" s="65">
        <v>590</v>
      </c>
      <c r="J19" s="20">
        <v>1334</v>
      </c>
      <c r="K19" s="22">
        <v>47</v>
      </c>
      <c r="L19" s="66">
        <v>1381</v>
      </c>
      <c r="N19" s="68">
        <v>15</v>
      </c>
    </row>
    <row r="20" spans="2:14" x14ac:dyDescent="0.2">
      <c r="B20" s="64">
        <v>2010</v>
      </c>
      <c r="C20" s="65">
        <v>69</v>
      </c>
      <c r="D20" s="20">
        <v>25</v>
      </c>
      <c r="E20" s="21">
        <v>465</v>
      </c>
      <c r="F20" s="21">
        <v>127</v>
      </c>
      <c r="G20" s="22">
        <v>220</v>
      </c>
      <c r="H20" s="65">
        <v>837</v>
      </c>
      <c r="I20" s="65">
        <v>609</v>
      </c>
      <c r="J20" s="20">
        <v>1446</v>
      </c>
      <c r="K20" s="22">
        <v>48</v>
      </c>
      <c r="L20" s="66">
        <v>1494</v>
      </c>
      <c r="N20" s="68">
        <v>15</v>
      </c>
    </row>
    <row r="21" spans="2:14" x14ac:dyDescent="0.2">
      <c r="B21" s="64">
        <v>2011</v>
      </c>
      <c r="C21" s="65">
        <v>80</v>
      </c>
      <c r="D21" s="20">
        <v>26</v>
      </c>
      <c r="E21" s="21">
        <v>398</v>
      </c>
      <c r="F21" s="21">
        <v>130</v>
      </c>
      <c r="G21" s="22">
        <v>205</v>
      </c>
      <c r="H21" s="65">
        <v>759</v>
      </c>
      <c r="I21" s="65">
        <v>545</v>
      </c>
      <c r="J21" s="20">
        <v>1304</v>
      </c>
      <c r="K21" s="22">
        <v>33</v>
      </c>
      <c r="L21" s="66">
        <v>1337</v>
      </c>
      <c r="N21" s="68">
        <v>15</v>
      </c>
    </row>
    <row r="22" spans="2:14" x14ac:dyDescent="0.2">
      <c r="B22" s="64">
        <v>2012</v>
      </c>
      <c r="C22" s="65">
        <v>144</v>
      </c>
      <c r="D22" s="20">
        <v>71</v>
      </c>
      <c r="E22" s="21">
        <v>244</v>
      </c>
      <c r="F22" s="21">
        <v>129</v>
      </c>
      <c r="G22" s="22">
        <v>156</v>
      </c>
      <c r="H22" s="65">
        <v>600</v>
      </c>
      <c r="I22" s="65">
        <v>463</v>
      </c>
      <c r="J22" s="20">
        <v>1063</v>
      </c>
      <c r="K22" s="22">
        <v>36</v>
      </c>
      <c r="L22" s="66">
        <v>1099</v>
      </c>
      <c r="N22" s="68">
        <v>15</v>
      </c>
    </row>
    <row r="23" spans="2:14" x14ac:dyDescent="0.2">
      <c r="B23" s="69">
        <v>2013</v>
      </c>
      <c r="C23" s="70">
        <v>54.276595744680847</v>
      </c>
      <c r="D23" s="27">
        <v>37</v>
      </c>
      <c r="E23" s="28">
        <v>127.55319148936171</v>
      </c>
      <c r="F23" s="28">
        <v>39</v>
      </c>
      <c r="G23" s="29">
        <v>68.276595744680861</v>
      </c>
      <c r="H23" s="70">
        <v>271.82978723404256</v>
      </c>
      <c r="I23" s="70">
        <v>253.93617021276594</v>
      </c>
      <c r="J23" s="27">
        <v>525.76595744680844</v>
      </c>
      <c r="K23" s="29">
        <v>18</v>
      </c>
      <c r="L23" s="71">
        <v>543.76595744680844</v>
      </c>
      <c r="N23" s="72">
        <v>15</v>
      </c>
    </row>
    <row r="25" spans="2:14" x14ac:dyDescent="0.2">
      <c r="B25" s="73" t="s">
        <v>12</v>
      </c>
    </row>
    <row r="26" spans="2:14" x14ac:dyDescent="0.2">
      <c r="B26" s="74" t="s">
        <v>53</v>
      </c>
    </row>
    <row r="27" spans="2:14" x14ac:dyDescent="0.2">
      <c r="B27" s="74" t="s">
        <v>20</v>
      </c>
    </row>
    <row r="28" spans="2:14" x14ac:dyDescent="0.2">
      <c r="B28" s="74" t="s">
        <v>16</v>
      </c>
    </row>
  </sheetData>
  <mergeCells count="1">
    <mergeCell ref="B2:L2"/>
  </mergeCells>
  <phoneticPr fontId="3" type="noConversion"/>
  <pageMargins left="0.75" right="0.75" top="1" bottom="1" header="0.5" footer="0.5"/>
  <pageSetup paperSize="9" scale="65" orientation="landscape" r:id="rId1"/>
  <headerFooter alignWithMargins="0">
    <oddHeader xml:space="preserve">&amp;L </oddHeader>
    <oddFooter xml:space="preserve">&amp;L&amp;F, &amp;A&amp;R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N28"/>
  <sheetViews>
    <sheetView showGridLines="0" showRowColHeaders="0" zoomScale="90" zoomScaleNormal="90" workbookViewId="0">
      <selection activeCell="F19" sqref="F19"/>
    </sheetView>
  </sheetViews>
  <sheetFormatPr defaultRowHeight="12.75" x14ac:dyDescent="0.2"/>
  <cols>
    <col min="1" max="1" width="3.7109375" style="1" customWidth="1"/>
    <col min="2" max="2" width="12" style="1" customWidth="1"/>
    <col min="3" max="12" width="16.7109375" style="1" customWidth="1"/>
    <col min="13" max="13" width="4.28515625" style="1" customWidth="1"/>
    <col min="14" max="14" width="13.28515625" style="1" customWidth="1"/>
    <col min="15" max="16384" width="9.140625" style="1"/>
  </cols>
  <sheetData>
    <row r="2" spans="2:14" x14ac:dyDescent="0.2">
      <c r="B2" s="106" t="s">
        <v>19</v>
      </c>
      <c r="C2" s="107"/>
      <c r="D2" s="107"/>
      <c r="E2" s="107"/>
      <c r="F2" s="107"/>
      <c r="G2" s="107"/>
      <c r="H2" s="107"/>
      <c r="I2" s="107"/>
      <c r="J2" s="107"/>
      <c r="K2" s="107"/>
      <c r="L2" s="108"/>
    </row>
    <row r="3" spans="2:14" ht="43.35" customHeight="1" x14ac:dyDescent="0.2">
      <c r="B3" s="10" t="s">
        <v>14</v>
      </c>
      <c r="C3" s="10" t="s">
        <v>1</v>
      </c>
      <c r="D3" s="62" t="s">
        <v>23</v>
      </c>
      <c r="E3" s="62" t="s">
        <v>2</v>
      </c>
      <c r="F3" s="62" t="s">
        <v>3</v>
      </c>
      <c r="G3" s="62" t="s">
        <v>7</v>
      </c>
      <c r="H3" s="10" t="s">
        <v>5</v>
      </c>
      <c r="I3" s="62" t="s">
        <v>4</v>
      </c>
      <c r="J3" s="4" t="s">
        <v>8</v>
      </c>
      <c r="K3" s="63" t="s">
        <v>9</v>
      </c>
      <c r="L3" s="2" t="s">
        <v>6</v>
      </c>
      <c r="N3" s="33" t="s">
        <v>24</v>
      </c>
    </row>
    <row r="4" spans="2:14" x14ac:dyDescent="0.2">
      <c r="B4" s="64">
        <v>1994</v>
      </c>
      <c r="C4" s="65">
        <v>32</v>
      </c>
      <c r="D4" s="14">
        <v>0</v>
      </c>
      <c r="E4" s="15">
        <v>100</v>
      </c>
      <c r="F4" s="15">
        <v>10</v>
      </c>
      <c r="G4" s="16">
        <v>0</v>
      </c>
      <c r="H4" s="65">
        <v>110</v>
      </c>
      <c r="I4" s="65">
        <v>47</v>
      </c>
      <c r="J4" s="14">
        <v>157</v>
      </c>
      <c r="K4" s="16">
        <v>269</v>
      </c>
      <c r="L4" s="66">
        <v>426</v>
      </c>
      <c r="N4" s="67">
        <v>11</v>
      </c>
    </row>
    <row r="5" spans="2:14" x14ac:dyDescent="0.2">
      <c r="B5" s="64">
        <v>1995</v>
      </c>
      <c r="C5" s="65">
        <v>20</v>
      </c>
      <c r="D5" s="20">
        <v>0</v>
      </c>
      <c r="E5" s="21">
        <v>152</v>
      </c>
      <c r="F5" s="21">
        <v>5</v>
      </c>
      <c r="G5" s="22">
        <v>0</v>
      </c>
      <c r="H5" s="65">
        <v>157</v>
      </c>
      <c r="I5" s="65">
        <v>49</v>
      </c>
      <c r="J5" s="20">
        <v>206</v>
      </c>
      <c r="K5" s="22">
        <v>305</v>
      </c>
      <c r="L5" s="66">
        <v>511</v>
      </c>
      <c r="N5" s="68">
        <v>11</v>
      </c>
    </row>
    <row r="6" spans="2:14" x14ac:dyDescent="0.2">
      <c r="B6" s="64">
        <v>1996</v>
      </c>
      <c r="C6" s="65">
        <v>7</v>
      </c>
      <c r="D6" s="20">
        <v>0</v>
      </c>
      <c r="E6" s="21">
        <v>176</v>
      </c>
      <c r="F6" s="21">
        <v>3</v>
      </c>
      <c r="G6" s="22">
        <v>0</v>
      </c>
      <c r="H6" s="65">
        <v>179</v>
      </c>
      <c r="I6" s="65">
        <v>67</v>
      </c>
      <c r="J6" s="20">
        <v>246</v>
      </c>
      <c r="K6" s="22">
        <v>299</v>
      </c>
      <c r="L6" s="66">
        <v>545</v>
      </c>
      <c r="N6" s="68">
        <v>11</v>
      </c>
    </row>
    <row r="7" spans="2:14" x14ac:dyDescent="0.2">
      <c r="B7" s="64">
        <v>1997</v>
      </c>
      <c r="C7" s="65">
        <v>48</v>
      </c>
      <c r="D7" s="20">
        <v>0</v>
      </c>
      <c r="E7" s="21">
        <v>209</v>
      </c>
      <c r="F7" s="21">
        <v>10</v>
      </c>
      <c r="G7" s="22">
        <v>0</v>
      </c>
      <c r="H7" s="65">
        <v>219</v>
      </c>
      <c r="I7" s="65">
        <v>108</v>
      </c>
      <c r="J7" s="20">
        <v>327</v>
      </c>
      <c r="K7" s="22">
        <v>330</v>
      </c>
      <c r="L7" s="66">
        <v>657</v>
      </c>
      <c r="N7" s="68">
        <v>11</v>
      </c>
    </row>
    <row r="8" spans="2:14" x14ac:dyDescent="0.2">
      <c r="B8" s="64">
        <v>1998</v>
      </c>
      <c r="C8" s="65">
        <v>40</v>
      </c>
      <c r="D8" s="20">
        <v>0</v>
      </c>
      <c r="E8" s="21">
        <v>132</v>
      </c>
      <c r="F8" s="21">
        <v>12</v>
      </c>
      <c r="G8" s="22">
        <v>0</v>
      </c>
      <c r="H8" s="65">
        <v>144</v>
      </c>
      <c r="I8" s="65">
        <v>88</v>
      </c>
      <c r="J8" s="20">
        <v>232</v>
      </c>
      <c r="K8" s="22">
        <v>332</v>
      </c>
      <c r="L8" s="66">
        <v>564</v>
      </c>
      <c r="N8" s="68">
        <v>11</v>
      </c>
    </row>
    <row r="9" spans="2:14" x14ac:dyDescent="0.2">
      <c r="B9" s="64">
        <v>1999</v>
      </c>
      <c r="C9" s="65">
        <v>56</v>
      </c>
      <c r="D9" s="20">
        <v>0</v>
      </c>
      <c r="E9" s="21">
        <v>212</v>
      </c>
      <c r="F9" s="21">
        <v>12</v>
      </c>
      <c r="G9" s="22">
        <v>0</v>
      </c>
      <c r="H9" s="65">
        <v>224</v>
      </c>
      <c r="I9" s="65">
        <v>114</v>
      </c>
      <c r="J9" s="20">
        <v>338</v>
      </c>
      <c r="K9" s="22">
        <v>321</v>
      </c>
      <c r="L9" s="66">
        <v>659</v>
      </c>
      <c r="N9" s="68">
        <v>11</v>
      </c>
    </row>
    <row r="10" spans="2:14" x14ac:dyDescent="0.2">
      <c r="B10" s="64">
        <v>2000</v>
      </c>
      <c r="C10" s="65">
        <v>92</v>
      </c>
      <c r="D10" s="20">
        <v>3</v>
      </c>
      <c r="E10" s="21">
        <v>202</v>
      </c>
      <c r="F10" s="21">
        <v>13</v>
      </c>
      <c r="G10" s="22">
        <v>3</v>
      </c>
      <c r="H10" s="65">
        <v>221</v>
      </c>
      <c r="I10" s="65">
        <v>116</v>
      </c>
      <c r="J10" s="20">
        <v>337</v>
      </c>
      <c r="K10" s="22">
        <v>371</v>
      </c>
      <c r="L10" s="66">
        <v>708</v>
      </c>
      <c r="N10" s="68">
        <v>11</v>
      </c>
    </row>
    <row r="11" spans="2:14" x14ac:dyDescent="0.2">
      <c r="B11" s="64">
        <v>2001</v>
      </c>
      <c r="C11" s="65">
        <v>134</v>
      </c>
      <c r="D11" s="20">
        <v>5</v>
      </c>
      <c r="E11" s="21">
        <v>237</v>
      </c>
      <c r="F11" s="21">
        <v>6</v>
      </c>
      <c r="G11" s="22">
        <v>11</v>
      </c>
      <c r="H11" s="65">
        <v>259</v>
      </c>
      <c r="I11" s="65">
        <v>147</v>
      </c>
      <c r="J11" s="20">
        <v>406</v>
      </c>
      <c r="K11" s="22">
        <v>376</v>
      </c>
      <c r="L11" s="66">
        <v>782</v>
      </c>
      <c r="N11" s="68">
        <v>11</v>
      </c>
    </row>
    <row r="12" spans="2:14" x14ac:dyDescent="0.2">
      <c r="B12" s="64">
        <v>2002</v>
      </c>
      <c r="C12" s="65">
        <v>220</v>
      </c>
      <c r="D12" s="20">
        <v>8</v>
      </c>
      <c r="E12" s="21">
        <v>331</v>
      </c>
      <c r="F12" s="21">
        <v>11</v>
      </c>
      <c r="G12" s="22">
        <v>17</v>
      </c>
      <c r="H12" s="65">
        <v>367</v>
      </c>
      <c r="I12" s="65">
        <v>200</v>
      </c>
      <c r="J12" s="20">
        <v>567</v>
      </c>
      <c r="K12" s="22">
        <v>479</v>
      </c>
      <c r="L12" s="66">
        <v>1046</v>
      </c>
      <c r="N12" s="68">
        <v>11</v>
      </c>
    </row>
    <row r="13" spans="2:14" x14ac:dyDescent="0.2">
      <c r="B13" s="64">
        <v>2003</v>
      </c>
      <c r="C13" s="65">
        <v>459</v>
      </c>
      <c r="D13" s="20">
        <v>24</v>
      </c>
      <c r="E13" s="21">
        <v>587</v>
      </c>
      <c r="F13" s="21">
        <v>18</v>
      </c>
      <c r="G13" s="22">
        <v>39</v>
      </c>
      <c r="H13" s="65">
        <v>668</v>
      </c>
      <c r="I13" s="65">
        <v>246</v>
      </c>
      <c r="J13" s="20">
        <v>914</v>
      </c>
      <c r="K13" s="22">
        <v>188</v>
      </c>
      <c r="L13" s="66">
        <v>1102</v>
      </c>
      <c r="N13" s="68">
        <v>12</v>
      </c>
    </row>
    <row r="14" spans="2:14" x14ac:dyDescent="0.2">
      <c r="B14" s="64">
        <v>2004</v>
      </c>
      <c r="C14" s="65">
        <v>1177</v>
      </c>
      <c r="D14" s="20">
        <v>34</v>
      </c>
      <c r="E14" s="21">
        <v>686</v>
      </c>
      <c r="F14" s="21">
        <v>32</v>
      </c>
      <c r="G14" s="22">
        <v>49</v>
      </c>
      <c r="H14" s="65">
        <v>801</v>
      </c>
      <c r="I14" s="65">
        <v>352</v>
      </c>
      <c r="J14" s="20">
        <v>1153</v>
      </c>
      <c r="K14" s="22">
        <v>127</v>
      </c>
      <c r="L14" s="66">
        <v>1280</v>
      </c>
      <c r="N14" s="68">
        <v>12</v>
      </c>
    </row>
    <row r="15" spans="2:14" x14ac:dyDescent="0.2">
      <c r="B15" s="64">
        <v>2005</v>
      </c>
      <c r="C15" s="65">
        <v>1006</v>
      </c>
      <c r="D15" s="20">
        <v>89</v>
      </c>
      <c r="E15" s="21">
        <v>404</v>
      </c>
      <c r="F15" s="21">
        <v>25</v>
      </c>
      <c r="G15" s="22">
        <v>74</v>
      </c>
      <c r="H15" s="65">
        <v>592</v>
      </c>
      <c r="I15" s="65">
        <v>318</v>
      </c>
      <c r="J15" s="20">
        <v>910</v>
      </c>
      <c r="K15" s="22">
        <v>175</v>
      </c>
      <c r="L15" s="66">
        <v>1085</v>
      </c>
      <c r="N15" s="68">
        <v>12</v>
      </c>
    </row>
    <row r="16" spans="2:14" x14ac:dyDescent="0.2">
      <c r="B16" s="64">
        <v>2006</v>
      </c>
      <c r="C16" s="65">
        <v>721</v>
      </c>
      <c r="D16" s="20">
        <v>90</v>
      </c>
      <c r="E16" s="21">
        <v>304</v>
      </c>
      <c r="F16" s="21">
        <v>31</v>
      </c>
      <c r="G16" s="22">
        <v>88</v>
      </c>
      <c r="H16" s="65">
        <v>513</v>
      </c>
      <c r="I16" s="65">
        <v>371</v>
      </c>
      <c r="J16" s="20">
        <v>884</v>
      </c>
      <c r="K16" s="22">
        <v>94</v>
      </c>
      <c r="L16" s="66">
        <v>978</v>
      </c>
      <c r="N16" s="68">
        <v>14</v>
      </c>
    </row>
    <row r="17" spans="2:14" x14ac:dyDescent="0.2">
      <c r="B17" s="64">
        <v>2007</v>
      </c>
      <c r="C17" s="65">
        <v>4731</v>
      </c>
      <c r="D17" s="20">
        <v>60</v>
      </c>
      <c r="E17" s="21">
        <v>413</v>
      </c>
      <c r="F17" s="21">
        <v>66</v>
      </c>
      <c r="G17" s="22">
        <v>195</v>
      </c>
      <c r="H17" s="65">
        <v>734</v>
      </c>
      <c r="I17" s="65">
        <v>490</v>
      </c>
      <c r="J17" s="20">
        <v>1224</v>
      </c>
      <c r="K17" s="22">
        <v>48</v>
      </c>
      <c r="L17" s="66">
        <v>1272</v>
      </c>
      <c r="N17" s="68">
        <v>14</v>
      </c>
    </row>
    <row r="18" spans="2:14" x14ac:dyDescent="0.2">
      <c r="B18" s="64">
        <v>2008</v>
      </c>
      <c r="C18" s="65">
        <v>1113</v>
      </c>
      <c r="D18" s="20">
        <v>67</v>
      </c>
      <c r="E18" s="21">
        <v>570</v>
      </c>
      <c r="F18" s="21">
        <v>115</v>
      </c>
      <c r="G18" s="22">
        <v>280</v>
      </c>
      <c r="H18" s="65">
        <v>1032</v>
      </c>
      <c r="I18" s="65">
        <v>591</v>
      </c>
      <c r="J18" s="20">
        <v>1623</v>
      </c>
      <c r="K18" s="22">
        <v>60</v>
      </c>
      <c r="L18" s="66">
        <v>1683</v>
      </c>
      <c r="N18" s="68">
        <v>14</v>
      </c>
    </row>
    <row r="19" spans="2:14" x14ac:dyDescent="0.2">
      <c r="B19" s="64">
        <v>2009</v>
      </c>
      <c r="C19" s="65">
        <v>200</v>
      </c>
      <c r="D19" s="20">
        <v>25</v>
      </c>
      <c r="E19" s="21">
        <v>409</v>
      </c>
      <c r="F19" s="21">
        <v>107</v>
      </c>
      <c r="G19" s="22">
        <v>227</v>
      </c>
      <c r="H19" s="65">
        <v>768</v>
      </c>
      <c r="I19" s="65">
        <v>589</v>
      </c>
      <c r="J19" s="20">
        <v>1357</v>
      </c>
      <c r="K19" s="22">
        <v>52</v>
      </c>
      <c r="L19" s="66">
        <v>1409</v>
      </c>
      <c r="N19" s="68">
        <v>15</v>
      </c>
    </row>
    <row r="20" spans="2:14" x14ac:dyDescent="0.2">
      <c r="B20" s="64">
        <v>2010</v>
      </c>
      <c r="C20" s="65">
        <v>2855</v>
      </c>
      <c r="D20" s="20">
        <v>93</v>
      </c>
      <c r="E20" s="21">
        <v>546</v>
      </c>
      <c r="F20" s="21">
        <v>101</v>
      </c>
      <c r="G20" s="22">
        <v>340</v>
      </c>
      <c r="H20" s="65">
        <v>1080</v>
      </c>
      <c r="I20" s="65">
        <v>553</v>
      </c>
      <c r="J20" s="20">
        <v>1633</v>
      </c>
      <c r="K20" s="22">
        <v>57</v>
      </c>
      <c r="L20" s="66">
        <v>1690</v>
      </c>
      <c r="N20" s="68">
        <v>15</v>
      </c>
    </row>
    <row r="21" spans="2:14" x14ac:dyDescent="0.2">
      <c r="B21" s="64">
        <v>2011</v>
      </c>
      <c r="C21" s="65">
        <v>115</v>
      </c>
      <c r="D21" s="20">
        <v>27</v>
      </c>
      <c r="E21" s="21">
        <v>493</v>
      </c>
      <c r="F21" s="21">
        <v>131</v>
      </c>
      <c r="G21" s="22">
        <v>218</v>
      </c>
      <c r="H21" s="65">
        <v>869</v>
      </c>
      <c r="I21" s="65">
        <v>632</v>
      </c>
      <c r="J21" s="20">
        <v>1501</v>
      </c>
      <c r="K21" s="22">
        <v>49</v>
      </c>
      <c r="L21" s="66">
        <v>1550</v>
      </c>
      <c r="N21" s="68">
        <v>15</v>
      </c>
    </row>
    <row r="22" spans="2:14" x14ac:dyDescent="0.2">
      <c r="B22" s="64">
        <v>2012</v>
      </c>
      <c r="C22" s="65">
        <v>141</v>
      </c>
      <c r="D22" s="20">
        <v>78</v>
      </c>
      <c r="E22" s="21">
        <v>429</v>
      </c>
      <c r="F22" s="21">
        <v>137</v>
      </c>
      <c r="G22" s="22">
        <v>236</v>
      </c>
      <c r="H22" s="65">
        <v>880</v>
      </c>
      <c r="I22" s="65">
        <v>594</v>
      </c>
      <c r="J22" s="20">
        <v>1474</v>
      </c>
      <c r="K22" s="22">
        <v>44</v>
      </c>
      <c r="L22" s="66">
        <v>1518</v>
      </c>
      <c r="N22" s="68">
        <v>15</v>
      </c>
    </row>
    <row r="23" spans="2:14" x14ac:dyDescent="0.2">
      <c r="B23" s="69">
        <v>2013</v>
      </c>
      <c r="C23" s="70">
        <v>316</v>
      </c>
      <c r="D23" s="27">
        <v>102</v>
      </c>
      <c r="E23" s="28">
        <v>418</v>
      </c>
      <c r="F23" s="28">
        <v>173</v>
      </c>
      <c r="G23" s="29">
        <v>226</v>
      </c>
      <c r="H23" s="70">
        <v>919</v>
      </c>
      <c r="I23" s="70">
        <v>654</v>
      </c>
      <c r="J23" s="27">
        <v>1573</v>
      </c>
      <c r="K23" s="29">
        <v>46</v>
      </c>
      <c r="L23" s="71">
        <v>1619</v>
      </c>
      <c r="N23" s="72">
        <v>15</v>
      </c>
    </row>
    <row r="25" spans="2:14" x14ac:dyDescent="0.2">
      <c r="B25" s="73" t="s">
        <v>12</v>
      </c>
    </row>
    <row r="26" spans="2:14" x14ac:dyDescent="0.2">
      <c r="B26" s="74" t="s">
        <v>54</v>
      </c>
    </row>
    <row r="27" spans="2:14" x14ac:dyDescent="0.2">
      <c r="B27" s="74" t="s">
        <v>20</v>
      </c>
    </row>
    <row r="28" spans="2:14" x14ac:dyDescent="0.2">
      <c r="B28" s="74" t="s">
        <v>16</v>
      </c>
    </row>
  </sheetData>
  <mergeCells count="1">
    <mergeCell ref="B2:L2"/>
  </mergeCells>
  <pageMargins left="0.75" right="0.75" top="1" bottom="1" header="0.5" footer="0.5"/>
  <pageSetup paperSize="9" scale="65" orientation="landscape" r:id="rId1"/>
  <headerFooter alignWithMargins="0">
    <oddHeader xml:space="preserve">&amp;L </oddHeader>
    <oddFooter xml:space="preserve">&amp;L&amp;F, &amp;A&amp;R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2:N28"/>
  <sheetViews>
    <sheetView showGridLines="0" showRowColHeaders="0" zoomScale="90" zoomScaleNormal="90" workbookViewId="0">
      <selection activeCell="F19" sqref="F19"/>
    </sheetView>
  </sheetViews>
  <sheetFormatPr defaultRowHeight="12.75" x14ac:dyDescent="0.2"/>
  <cols>
    <col min="1" max="1" width="3.7109375" style="1" customWidth="1"/>
    <col min="2" max="2" width="12" style="1" customWidth="1"/>
    <col min="3" max="12" width="16.7109375" style="1" customWidth="1"/>
    <col min="13" max="13" width="4.28515625" style="1" customWidth="1"/>
    <col min="14" max="14" width="13.28515625" style="1" customWidth="1"/>
    <col min="15" max="16384" width="9.140625" style="1"/>
  </cols>
  <sheetData>
    <row r="2" spans="2:14" x14ac:dyDescent="0.2">
      <c r="B2" s="106" t="s">
        <v>17</v>
      </c>
      <c r="C2" s="107"/>
      <c r="D2" s="107"/>
      <c r="E2" s="107"/>
      <c r="F2" s="107"/>
      <c r="G2" s="107"/>
      <c r="H2" s="107"/>
      <c r="I2" s="107"/>
      <c r="J2" s="107"/>
      <c r="K2" s="107"/>
      <c r="L2" s="108"/>
    </row>
    <row r="3" spans="2:14" ht="43.35" customHeight="1" x14ac:dyDescent="0.2">
      <c r="B3" s="10" t="s">
        <v>0</v>
      </c>
      <c r="C3" s="10" t="s">
        <v>1</v>
      </c>
      <c r="D3" s="62" t="s">
        <v>23</v>
      </c>
      <c r="E3" s="62" t="s">
        <v>2</v>
      </c>
      <c r="F3" s="62" t="s">
        <v>3</v>
      </c>
      <c r="G3" s="62" t="s">
        <v>7</v>
      </c>
      <c r="H3" s="10" t="s">
        <v>5</v>
      </c>
      <c r="I3" s="62" t="s">
        <v>4</v>
      </c>
      <c r="J3" s="4" t="s">
        <v>8</v>
      </c>
      <c r="K3" s="63" t="s">
        <v>9</v>
      </c>
      <c r="L3" s="2" t="s">
        <v>6</v>
      </c>
      <c r="N3" s="33" t="s">
        <v>24</v>
      </c>
    </row>
    <row r="4" spans="2:14" x14ac:dyDescent="0.2">
      <c r="B4" s="64">
        <v>1994</v>
      </c>
      <c r="C4" s="65">
        <v>150</v>
      </c>
      <c r="D4" s="14">
        <v>14</v>
      </c>
      <c r="E4" s="15">
        <v>421</v>
      </c>
      <c r="F4" s="15">
        <v>42</v>
      </c>
      <c r="G4" s="16">
        <v>1</v>
      </c>
      <c r="H4" s="65">
        <v>478</v>
      </c>
      <c r="I4" s="65">
        <v>279</v>
      </c>
      <c r="J4" s="14">
        <v>757</v>
      </c>
      <c r="K4" s="16">
        <v>740</v>
      </c>
      <c r="L4" s="66">
        <v>1497</v>
      </c>
      <c r="N4" s="67">
        <v>11</v>
      </c>
    </row>
    <row r="5" spans="2:14" x14ac:dyDescent="0.2">
      <c r="B5" s="64">
        <v>1995</v>
      </c>
      <c r="C5" s="65">
        <v>213</v>
      </c>
      <c r="D5" s="20">
        <v>18</v>
      </c>
      <c r="E5" s="21">
        <v>395</v>
      </c>
      <c r="F5" s="21">
        <v>31</v>
      </c>
      <c r="G5" s="22">
        <v>2</v>
      </c>
      <c r="H5" s="65">
        <v>446</v>
      </c>
      <c r="I5" s="65">
        <v>251</v>
      </c>
      <c r="J5" s="20">
        <v>697</v>
      </c>
      <c r="K5" s="22">
        <v>708</v>
      </c>
      <c r="L5" s="66">
        <v>1405</v>
      </c>
      <c r="N5" s="68">
        <v>12</v>
      </c>
    </row>
    <row r="6" spans="2:14" x14ac:dyDescent="0.2">
      <c r="B6" s="64">
        <v>1996</v>
      </c>
      <c r="C6" s="65">
        <v>298</v>
      </c>
      <c r="D6" s="20">
        <v>15</v>
      </c>
      <c r="E6" s="21">
        <v>387</v>
      </c>
      <c r="F6" s="21">
        <v>50</v>
      </c>
      <c r="G6" s="22">
        <v>7</v>
      </c>
      <c r="H6" s="65">
        <v>459</v>
      </c>
      <c r="I6" s="65">
        <v>313</v>
      </c>
      <c r="J6" s="20">
        <v>772</v>
      </c>
      <c r="K6" s="22">
        <v>806</v>
      </c>
      <c r="L6" s="66">
        <v>1578</v>
      </c>
      <c r="N6" s="68">
        <v>13</v>
      </c>
    </row>
    <row r="7" spans="2:14" x14ac:dyDescent="0.2">
      <c r="B7" s="64">
        <v>1997</v>
      </c>
      <c r="C7" s="65">
        <v>382</v>
      </c>
      <c r="D7" s="20">
        <v>25</v>
      </c>
      <c r="E7" s="21">
        <v>436</v>
      </c>
      <c r="F7" s="21">
        <v>56</v>
      </c>
      <c r="G7" s="22">
        <v>7</v>
      </c>
      <c r="H7" s="65">
        <v>524</v>
      </c>
      <c r="I7" s="65">
        <v>409</v>
      </c>
      <c r="J7" s="20">
        <v>933</v>
      </c>
      <c r="K7" s="22">
        <v>664</v>
      </c>
      <c r="L7" s="66">
        <v>1597</v>
      </c>
      <c r="N7" s="68">
        <v>13</v>
      </c>
    </row>
    <row r="8" spans="2:14" x14ac:dyDescent="0.2">
      <c r="B8" s="64">
        <v>1998</v>
      </c>
      <c r="C8" s="65">
        <v>471</v>
      </c>
      <c r="D8" s="20">
        <v>51</v>
      </c>
      <c r="E8" s="21">
        <v>457</v>
      </c>
      <c r="F8" s="21">
        <v>36</v>
      </c>
      <c r="G8" s="22">
        <v>20</v>
      </c>
      <c r="H8" s="65">
        <v>564</v>
      </c>
      <c r="I8" s="65">
        <v>466</v>
      </c>
      <c r="J8" s="20">
        <v>1030</v>
      </c>
      <c r="K8" s="22">
        <v>771</v>
      </c>
      <c r="L8" s="66">
        <v>1801</v>
      </c>
      <c r="N8" s="68">
        <v>13</v>
      </c>
    </row>
    <row r="9" spans="2:14" x14ac:dyDescent="0.2">
      <c r="B9" s="64">
        <v>1999</v>
      </c>
      <c r="C9" s="65">
        <v>559</v>
      </c>
      <c r="D9" s="20">
        <v>44</v>
      </c>
      <c r="E9" s="21">
        <v>563</v>
      </c>
      <c r="F9" s="21">
        <v>41</v>
      </c>
      <c r="G9" s="22">
        <v>33</v>
      </c>
      <c r="H9" s="65">
        <v>681</v>
      </c>
      <c r="I9" s="65">
        <v>562</v>
      </c>
      <c r="J9" s="20">
        <v>1243</v>
      </c>
      <c r="K9" s="22">
        <v>735</v>
      </c>
      <c r="L9" s="66">
        <v>1978</v>
      </c>
      <c r="N9" s="68">
        <v>13</v>
      </c>
    </row>
    <row r="10" spans="2:14" x14ac:dyDescent="0.2">
      <c r="B10" s="64">
        <v>2000</v>
      </c>
      <c r="C10" s="65">
        <v>1071</v>
      </c>
      <c r="D10" s="20">
        <v>77</v>
      </c>
      <c r="E10" s="21">
        <v>637</v>
      </c>
      <c r="F10" s="21">
        <v>45</v>
      </c>
      <c r="G10" s="22">
        <v>54</v>
      </c>
      <c r="H10" s="65">
        <v>813</v>
      </c>
      <c r="I10" s="65">
        <v>672</v>
      </c>
      <c r="J10" s="20">
        <v>1485</v>
      </c>
      <c r="K10" s="22">
        <v>762</v>
      </c>
      <c r="L10" s="66">
        <v>2247</v>
      </c>
      <c r="N10" s="68">
        <v>13</v>
      </c>
    </row>
    <row r="11" spans="2:14" x14ac:dyDescent="0.2">
      <c r="B11" s="64">
        <v>2001</v>
      </c>
      <c r="C11" s="65">
        <v>1416</v>
      </c>
      <c r="D11" s="20">
        <v>85</v>
      </c>
      <c r="E11" s="21">
        <v>659</v>
      </c>
      <c r="F11" s="21">
        <v>55</v>
      </c>
      <c r="G11" s="22">
        <v>104</v>
      </c>
      <c r="H11" s="65">
        <v>903</v>
      </c>
      <c r="I11" s="65">
        <v>742</v>
      </c>
      <c r="J11" s="20">
        <v>1645</v>
      </c>
      <c r="K11" s="22">
        <v>618</v>
      </c>
      <c r="L11" s="66">
        <v>2263</v>
      </c>
      <c r="N11" s="68">
        <v>13</v>
      </c>
    </row>
    <row r="12" spans="2:14" x14ac:dyDescent="0.2">
      <c r="B12" s="64">
        <v>2002</v>
      </c>
      <c r="C12" s="65">
        <v>1868</v>
      </c>
      <c r="D12" s="20">
        <v>100</v>
      </c>
      <c r="E12" s="21">
        <v>639</v>
      </c>
      <c r="F12" s="21">
        <v>71</v>
      </c>
      <c r="G12" s="22">
        <v>115</v>
      </c>
      <c r="H12" s="65">
        <v>925</v>
      </c>
      <c r="I12" s="65">
        <v>703</v>
      </c>
      <c r="J12" s="20">
        <v>1628</v>
      </c>
      <c r="K12" s="22">
        <v>515</v>
      </c>
      <c r="L12" s="66">
        <v>2143</v>
      </c>
      <c r="N12" s="68">
        <v>13</v>
      </c>
    </row>
    <row r="13" spans="2:14" x14ac:dyDescent="0.2">
      <c r="B13" s="64">
        <v>2003</v>
      </c>
      <c r="C13" s="65">
        <v>3055</v>
      </c>
      <c r="D13" s="20">
        <v>134</v>
      </c>
      <c r="E13" s="21">
        <v>957</v>
      </c>
      <c r="F13" s="21">
        <v>90</v>
      </c>
      <c r="G13" s="22">
        <v>286</v>
      </c>
      <c r="H13" s="65">
        <v>1467</v>
      </c>
      <c r="I13" s="65">
        <v>1097</v>
      </c>
      <c r="J13" s="20">
        <v>2564</v>
      </c>
      <c r="K13" s="22">
        <v>27</v>
      </c>
      <c r="L13" s="66">
        <v>2591</v>
      </c>
      <c r="N13" s="68">
        <v>14</v>
      </c>
    </row>
    <row r="14" spans="2:14" x14ac:dyDescent="0.2">
      <c r="B14" s="64">
        <v>2004</v>
      </c>
      <c r="C14" s="65">
        <v>3323</v>
      </c>
      <c r="D14" s="20">
        <v>163</v>
      </c>
      <c r="E14" s="21">
        <v>801</v>
      </c>
      <c r="F14" s="21">
        <v>110</v>
      </c>
      <c r="G14" s="22">
        <v>340</v>
      </c>
      <c r="H14" s="65">
        <v>1414</v>
      </c>
      <c r="I14" s="65">
        <v>1128</v>
      </c>
      <c r="J14" s="20">
        <v>2542</v>
      </c>
      <c r="K14" s="22">
        <v>31</v>
      </c>
      <c r="L14" s="66">
        <v>2573</v>
      </c>
      <c r="N14" s="68">
        <v>14</v>
      </c>
    </row>
    <row r="15" spans="2:14" x14ac:dyDescent="0.2">
      <c r="B15" s="64">
        <v>2005</v>
      </c>
      <c r="C15" s="65">
        <v>1848</v>
      </c>
      <c r="D15" s="20">
        <v>80</v>
      </c>
      <c r="E15" s="21">
        <v>779</v>
      </c>
      <c r="F15" s="21">
        <v>125</v>
      </c>
      <c r="G15" s="22">
        <v>407</v>
      </c>
      <c r="H15" s="65">
        <v>1391</v>
      </c>
      <c r="I15" s="65">
        <v>1159</v>
      </c>
      <c r="J15" s="20">
        <v>2550</v>
      </c>
      <c r="K15" s="22">
        <v>15</v>
      </c>
      <c r="L15" s="66">
        <v>2565</v>
      </c>
      <c r="N15" s="68">
        <v>14</v>
      </c>
    </row>
    <row r="16" spans="2:14" x14ac:dyDescent="0.2">
      <c r="B16" s="64">
        <v>2006</v>
      </c>
      <c r="C16" s="65">
        <v>904</v>
      </c>
      <c r="D16" s="20">
        <v>29</v>
      </c>
      <c r="E16" s="21">
        <v>725</v>
      </c>
      <c r="F16" s="21">
        <v>187</v>
      </c>
      <c r="G16" s="22">
        <v>467</v>
      </c>
      <c r="H16" s="65">
        <v>1408</v>
      </c>
      <c r="I16" s="65">
        <v>1561</v>
      </c>
      <c r="J16" s="20">
        <v>2969</v>
      </c>
      <c r="K16" s="22">
        <v>15</v>
      </c>
      <c r="L16" s="66">
        <v>2984</v>
      </c>
      <c r="N16" s="68">
        <v>16</v>
      </c>
    </row>
    <row r="17" spans="2:14" x14ac:dyDescent="0.2">
      <c r="B17" s="64">
        <v>2007</v>
      </c>
      <c r="C17" s="65">
        <v>206</v>
      </c>
      <c r="D17" s="20">
        <v>10</v>
      </c>
      <c r="E17" s="21">
        <v>757</v>
      </c>
      <c r="F17" s="21">
        <v>227</v>
      </c>
      <c r="G17" s="22">
        <v>366</v>
      </c>
      <c r="H17" s="65">
        <v>1360</v>
      </c>
      <c r="I17" s="65">
        <v>1736</v>
      </c>
      <c r="J17" s="20">
        <v>3096</v>
      </c>
      <c r="K17" s="22">
        <v>7</v>
      </c>
      <c r="L17" s="66">
        <v>3103</v>
      </c>
      <c r="N17" s="68">
        <v>16</v>
      </c>
    </row>
    <row r="18" spans="2:14" x14ac:dyDescent="0.2">
      <c r="B18" s="64">
        <v>2008</v>
      </c>
      <c r="C18" s="65">
        <v>63</v>
      </c>
      <c r="D18" s="20">
        <v>15</v>
      </c>
      <c r="E18" s="21">
        <v>790</v>
      </c>
      <c r="F18" s="21">
        <v>211</v>
      </c>
      <c r="G18" s="22">
        <v>384</v>
      </c>
      <c r="H18" s="65">
        <v>1400</v>
      </c>
      <c r="I18" s="65">
        <v>2017</v>
      </c>
      <c r="J18" s="20">
        <v>3417</v>
      </c>
      <c r="K18" s="22">
        <v>18</v>
      </c>
      <c r="L18" s="66">
        <v>3435</v>
      </c>
      <c r="N18" s="68">
        <v>16</v>
      </c>
    </row>
    <row r="19" spans="2:14" x14ac:dyDescent="0.2">
      <c r="B19" s="64">
        <v>2009</v>
      </c>
      <c r="C19" s="65">
        <v>150</v>
      </c>
      <c r="D19" s="20">
        <v>45</v>
      </c>
      <c r="E19" s="21">
        <v>636</v>
      </c>
      <c r="F19" s="21">
        <v>195</v>
      </c>
      <c r="G19" s="22">
        <v>367</v>
      </c>
      <c r="H19" s="65">
        <v>1243</v>
      </c>
      <c r="I19" s="65">
        <v>1879</v>
      </c>
      <c r="J19" s="20">
        <v>3122</v>
      </c>
      <c r="K19" s="22">
        <v>10</v>
      </c>
      <c r="L19" s="66">
        <v>3132</v>
      </c>
      <c r="N19" s="68">
        <v>16</v>
      </c>
    </row>
    <row r="20" spans="2:14" x14ac:dyDescent="0.2">
      <c r="B20" s="64">
        <v>2010</v>
      </c>
      <c r="C20" s="65">
        <v>118</v>
      </c>
      <c r="D20" s="20">
        <v>39</v>
      </c>
      <c r="E20" s="21">
        <v>757</v>
      </c>
      <c r="F20" s="21">
        <v>185</v>
      </c>
      <c r="G20" s="22">
        <v>310</v>
      </c>
      <c r="H20" s="65">
        <v>1291</v>
      </c>
      <c r="I20" s="65">
        <v>1733</v>
      </c>
      <c r="J20" s="20">
        <v>3024</v>
      </c>
      <c r="K20" s="22">
        <v>14</v>
      </c>
      <c r="L20" s="66">
        <v>3038</v>
      </c>
      <c r="N20" s="68">
        <v>16</v>
      </c>
    </row>
    <row r="21" spans="2:14" x14ac:dyDescent="0.2">
      <c r="B21" s="64">
        <v>2011</v>
      </c>
      <c r="C21" s="65">
        <v>167</v>
      </c>
      <c r="D21" s="20">
        <v>55</v>
      </c>
      <c r="E21" s="21">
        <v>615</v>
      </c>
      <c r="F21" s="21">
        <v>158</v>
      </c>
      <c r="G21" s="22">
        <v>247</v>
      </c>
      <c r="H21" s="65">
        <v>1075</v>
      </c>
      <c r="I21" s="65">
        <v>1377</v>
      </c>
      <c r="J21" s="20">
        <v>2452</v>
      </c>
      <c r="K21" s="22">
        <v>10</v>
      </c>
      <c r="L21" s="66">
        <v>2462</v>
      </c>
      <c r="N21" s="68">
        <v>16</v>
      </c>
    </row>
    <row r="22" spans="2:14" x14ac:dyDescent="0.2">
      <c r="B22" s="64">
        <v>2012</v>
      </c>
      <c r="C22" s="65">
        <v>261</v>
      </c>
      <c r="D22" s="20">
        <v>110</v>
      </c>
      <c r="E22" s="21">
        <v>325</v>
      </c>
      <c r="F22" s="21">
        <v>92</v>
      </c>
      <c r="G22" s="22">
        <v>131</v>
      </c>
      <c r="H22" s="65">
        <v>658</v>
      </c>
      <c r="I22" s="65">
        <v>841</v>
      </c>
      <c r="J22" s="20">
        <v>1499</v>
      </c>
      <c r="K22" s="22">
        <v>5</v>
      </c>
      <c r="L22" s="66">
        <v>1504</v>
      </c>
      <c r="N22" s="68">
        <v>16</v>
      </c>
    </row>
    <row r="23" spans="2:14" x14ac:dyDescent="0.2">
      <c r="B23" s="69">
        <v>2013</v>
      </c>
      <c r="C23" s="70">
        <v>91.638297872340431</v>
      </c>
      <c r="D23" s="27">
        <v>34</v>
      </c>
      <c r="E23" s="28">
        <v>145.68085106382978</v>
      </c>
      <c r="F23" s="28">
        <v>43.702127659574472</v>
      </c>
      <c r="G23" s="29">
        <v>47.702127659574472</v>
      </c>
      <c r="H23" s="70">
        <v>271.08510638297872</v>
      </c>
      <c r="I23" s="70">
        <v>308.51063829787233</v>
      </c>
      <c r="J23" s="27">
        <v>579.59574468085111</v>
      </c>
      <c r="K23" s="29">
        <v>2</v>
      </c>
      <c r="L23" s="71">
        <v>581.59574468085111</v>
      </c>
      <c r="N23" s="72">
        <v>16</v>
      </c>
    </row>
    <row r="25" spans="2:14" x14ac:dyDescent="0.2">
      <c r="B25" s="73" t="s">
        <v>12</v>
      </c>
    </row>
    <row r="26" spans="2:14" x14ac:dyDescent="0.2">
      <c r="B26" s="74" t="s">
        <v>55</v>
      </c>
    </row>
    <row r="27" spans="2:14" x14ac:dyDescent="0.2">
      <c r="B27" s="74" t="s">
        <v>20</v>
      </c>
    </row>
    <row r="28" spans="2:14" x14ac:dyDescent="0.2">
      <c r="B28" s="74" t="s">
        <v>16</v>
      </c>
    </row>
  </sheetData>
  <mergeCells count="1">
    <mergeCell ref="B2:L2"/>
  </mergeCells>
  <phoneticPr fontId="3" type="noConversion"/>
  <pageMargins left="0.75" right="0.75" top="1" bottom="1" header="0.5" footer="0.5"/>
  <pageSetup paperSize="9" scale="65" orientation="landscape" r:id="rId1"/>
  <headerFooter alignWithMargins="0">
    <oddHeader xml:space="preserve">&amp;L </oddHeader>
    <oddFooter xml:space="preserve">&amp;L&amp;F, &amp;A&amp;R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2:N28"/>
  <sheetViews>
    <sheetView showGridLines="0" showRowColHeaders="0" zoomScale="90" zoomScaleNormal="90" workbookViewId="0">
      <selection activeCell="F19" sqref="F19"/>
    </sheetView>
  </sheetViews>
  <sheetFormatPr defaultRowHeight="12.75" x14ac:dyDescent="0.2"/>
  <cols>
    <col min="1" max="1" width="3.7109375" style="1" customWidth="1"/>
    <col min="2" max="2" width="12" style="1" customWidth="1"/>
    <col min="3" max="12" width="16.7109375" style="1" customWidth="1"/>
    <col min="13" max="13" width="4.28515625" style="1" customWidth="1"/>
    <col min="14" max="14" width="13.28515625" style="1" customWidth="1"/>
    <col min="15" max="16384" width="9.140625" style="1"/>
  </cols>
  <sheetData>
    <row r="2" spans="2:14" x14ac:dyDescent="0.2">
      <c r="B2" s="106" t="s">
        <v>18</v>
      </c>
      <c r="C2" s="107"/>
      <c r="D2" s="107"/>
      <c r="E2" s="107"/>
      <c r="F2" s="107"/>
      <c r="G2" s="107"/>
      <c r="H2" s="107"/>
      <c r="I2" s="107"/>
      <c r="J2" s="107"/>
      <c r="K2" s="107"/>
      <c r="L2" s="108"/>
    </row>
    <row r="3" spans="2:14" ht="43.35" customHeight="1" x14ac:dyDescent="0.2">
      <c r="B3" s="10" t="s">
        <v>14</v>
      </c>
      <c r="C3" s="10" t="s">
        <v>1</v>
      </c>
      <c r="D3" s="62" t="s">
        <v>23</v>
      </c>
      <c r="E3" s="62" t="s">
        <v>2</v>
      </c>
      <c r="F3" s="62" t="s">
        <v>3</v>
      </c>
      <c r="G3" s="62" t="s">
        <v>7</v>
      </c>
      <c r="H3" s="10" t="s">
        <v>5</v>
      </c>
      <c r="I3" s="62" t="s">
        <v>4</v>
      </c>
      <c r="J3" s="4" t="s">
        <v>8</v>
      </c>
      <c r="K3" s="63" t="s">
        <v>9</v>
      </c>
      <c r="L3" s="2" t="s">
        <v>6</v>
      </c>
      <c r="N3" s="33" t="s">
        <v>24</v>
      </c>
    </row>
    <row r="4" spans="2:14" x14ac:dyDescent="0.2">
      <c r="B4" s="64">
        <v>1994</v>
      </c>
      <c r="C4" s="65">
        <v>73</v>
      </c>
      <c r="D4" s="14">
        <v>7</v>
      </c>
      <c r="E4" s="15">
        <v>257</v>
      </c>
      <c r="F4" s="15">
        <v>48</v>
      </c>
      <c r="G4" s="16">
        <v>0</v>
      </c>
      <c r="H4" s="65">
        <v>312</v>
      </c>
      <c r="I4" s="65">
        <v>181</v>
      </c>
      <c r="J4" s="14">
        <v>493</v>
      </c>
      <c r="K4" s="16">
        <v>557</v>
      </c>
      <c r="L4" s="66">
        <v>1050</v>
      </c>
      <c r="N4" s="67">
        <v>11</v>
      </c>
    </row>
    <row r="5" spans="2:14" x14ac:dyDescent="0.2">
      <c r="B5" s="64">
        <v>1995</v>
      </c>
      <c r="C5" s="65">
        <v>68</v>
      </c>
      <c r="D5" s="20">
        <v>11</v>
      </c>
      <c r="E5" s="21">
        <v>293</v>
      </c>
      <c r="F5" s="21">
        <v>39</v>
      </c>
      <c r="G5" s="22">
        <v>0</v>
      </c>
      <c r="H5" s="65">
        <v>343</v>
      </c>
      <c r="I5" s="65">
        <v>227</v>
      </c>
      <c r="J5" s="20">
        <v>570</v>
      </c>
      <c r="K5" s="22">
        <v>827</v>
      </c>
      <c r="L5" s="66">
        <v>1397</v>
      </c>
      <c r="N5" s="68">
        <v>11</v>
      </c>
    </row>
    <row r="6" spans="2:14" x14ac:dyDescent="0.2">
      <c r="B6" s="64">
        <v>1996</v>
      </c>
      <c r="C6" s="65">
        <v>69</v>
      </c>
      <c r="D6" s="20">
        <v>10</v>
      </c>
      <c r="E6" s="21">
        <v>311</v>
      </c>
      <c r="F6" s="21">
        <v>27</v>
      </c>
      <c r="G6" s="22">
        <v>0</v>
      </c>
      <c r="H6" s="65">
        <v>348</v>
      </c>
      <c r="I6" s="65">
        <v>166</v>
      </c>
      <c r="J6" s="20">
        <v>514</v>
      </c>
      <c r="K6" s="22">
        <v>610</v>
      </c>
      <c r="L6" s="66">
        <v>1124</v>
      </c>
      <c r="N6" s="68">
        <v>11</v>
      </c>
    </row>
    <row r="7" spans="2:14" x14ac:dyDescent="0.2">
      <c r="B7" s="64">
        <v>1997</v>
      </c>
      <c r="C7" s="65">
        <v>256</v>
      </c>
      <c r="D7" s="20">
        <v>6</v>
      </c>
      <c r="E7" s="21">
        <v>574</v>
      </c>
      <c r="F7" s="21">
        <v>19</v>
      </c>
      <c r="G7" s="22">
        <v>1</v>
      </c>
      <c r="H7" s="65">
        <v>600</v>
      </c>
      <c r="I7" s="65">
        <v>204</v>
      </c>
      <c r="J7" s="20">
        <v>804</v>
      </c>
      <c r="K7" s="22">
        <v>725</v>
      </c>
      <c r="L7" s="66">
        <v>1529</v>
      </c>
      <c r="N7" s="68">
        <v>11</v>
      </c>
    </row>
    <row r="8" spans="2:14" x14ac:dyDescent="0.2">
      <c r="B8" s="64">
        <v>1998</v>
      </c>
      <c r="C8" s="65">
        <v>264</v>
      </c>
      <c r="D8" s="20">
        <v>18</v>
      </c>
      <c r="E8" s="21">
        <v>445</v>
      </c>
      <c r="F8" s="21">
        <v>42</v>
      </c>
      <c r="G8" s="22">
        <v>0</v>
      </c>
      <c r="H8" s="65">
        <v>505</v>
      </c>
      <c r="I8" s="65">
        <v>302</v>
      </c>
      <c r="J8" s="20">
        <v>807</v>
      </c>
      <c r="K8" s="22">
        <v>703</v>
      </c>
      <c r="L8" s="66">
        <v>1510</v>
      </c>
      <c r="N8" s="68">
        <v>11</v>
      </c>
    </row>
    <row r="9" spans="2:14" x14ac:dyDescent="0.2">
      <c r="B9" s="64">
        <v>1999</v>
      </c>
      <c r="C9" s="65">
        <v>236</v>
      </c>
      <c r="D9" s="20">
        <v>11</v>
      </c>
      <c r="E9" s="21">
        <v>313</v>
      </c>
      <c r="F9" s="21">
        <v>34</v>
      </c>
      <c r="G9" s="22">
        <v>4</v>
      </c>
      <c r="H9" s="65">
        <v>362</v>
      </c>
      <c r="I9" s="65">
        <v>315</v>
      </c>
      <c r="J9" s="20">
        <v>677</v>
      </c>
      <c r="K9" s="22">
        <v>782</v>
      </c>
      <c r="L9" s="66">
        <v>1459</v>
      </c>
      <c r="N9" s="68">
        <v>11</v>
      </c>
    </row>
    <row r="10" spans="2:14" x14ac:dyDescent="0.2">
      <c r="B10" s="64">
        <v>2000</v>
      </c>
      <c r="C10" s="65">
        <v>331</v>
      </c>
      <c r="D10" s="20">
        <v>29</v>
      </c>
      <c r="E10" s="21">
        <v>376</v>
      </c>
      <c r="F10" s="21">
        <v>34</v>
      </c>
      <c r="G10" s="22">
        <v>13</v>
      </c>
      <c r="H10" s="65">
        <v>452</v>
      </c>
      <c r="I10" s="65">
        <v>318</v>
      </c>
      <c r="J10" s="20">
        <v>770</v>
      </c>
      <c r="K10" s="22">
        <v>814</v>
      </c>
      <c r="L10" s="66">
        <v>1584</v>
      </c>
      <c r="N10" s="68">
        <v>11</v>
      </c>
    </row>
    <row r="11" spans="2:14" x14ac:dyDescent="0.2">
      <c r="B11" s="64">
        <v>2001</v>
      </c>
      <c r="C11" s="65">
        <v>186</v>
      </c>
      <c r="D11" s="20">
        <v>33</v>
      </c>
      <c r="E11" s="21">
        <v>186</v>
      </c>
      <c r="F11" s="21">
        <v>18</v>
      </c>
      <c r="G11" s="22">
        <v>11</v>
      </c>
      <c r="H11" s="65">
        <v>248</v>
      </c>
      <c r="I11" s="65">
        <v>241</v>
      </c>
      <c r="J11" s="20">
        <v>489</v>
      </c>
      <c r="K11" s="22">
        <v>636</v>
      </c>
      <c r="L11" s="66">
        <v>1125</v>
      </c>
      <c r="N11" s="68">
        <v>11</v>
      </c>
    </row>
    <row r="12" spans="2:14" x14ac:dyDescent="0.2">
      <c r="B12" s="64">
        <v>2002</v>
      </c>
      <c r="C12" s="65">
        <v>558</v>
      </c>
      <c r="D12" s="20">
        <v>36</v>
      </c>
      <c r="E12" s="21">
        <v>432</v>
      </c>
      <c r="F12" s="21">
        <v>27</v>
      </c>
      <c r="G12" s="22">
        <v>24</v>
      </c>
      <c r="H12" s="65">
        <v>519</v>
      </c>
      <c r="I12" s="65">
        <v>356</v>
      </c>
      <c r="J12" s="20">
        <v>875</v>
      </c>
      <c r="K12" s="22">
        <v>706</v>
      </c>
      <c r="L12" s="66">
        <v>1581</v>
      </c>
      <c r="N12" s="68">
        <v>11</v>
      </c>
    </row>
    <row r="13" spans="2:14" x14ac:dyDescent="0.2">
      <c r="B13" s="64">
        <v>2003</v>
      </c>
      <c r="C13" s="65">
        <v>1122</v>
      </c>
      <c r="D13" s="20">
        <v>65</v>
      </c>
      <c r="E13" s="21">
        <v>860</v>
      </c>
      <c r="F13" s="21">
        <v>53</v>
      </c>
      <c r="G13" s="22">
        <v>45</v>
      </c>
      <c r="H13" s="65">
        <v>1023</v>
      </c>
      <c r="I13" s="65">
        <v>429</v>
      </c>
      <c r="J13" s="20">
        <v>1452</v>
      </c>
      <c r="K13" s="22">
        <v>190</v>
      </c>
      <c r="L13" s="66">
        <v>1642</v>
      </c>
      <c r="N13" s="68">
        <v>12</v>
      </c>
    </row>
    <row r="14" spans="2:14" x14ac:dyDescent="0.2">
      <c r="B14" s="64">
        <v>2004</v>
      </c>
      <c r="C14" s="65">
        <v>2529</v>
      </c>
      <c r="D14" s="20">
        <v>85</v>
      </c>
      <c r="E14" s="21">
        <v>1160</v>
      </c>
      <c r="F14" s="21">
        <v>53</v>
      </c>
      <c r="G14" s="22">
        <v>138</v>
      </c>
      <c r="H14" s="65">
        <v>1436</v>
      </c>
      <c r="I14" s="65">
        <v>796</v>
      </c>
      <c r="J14" s="20">
        <v>2232</v>
      </c>
      <c r="K14" s="22">
        <v>84</v>
      </c>
      <c r="L14" s="66">
        <v>2316</v>
      </c>
      <c r="N14" s="68">
        <v>12</v>
      </c>
    </row>
    <row r="15" spans="2:14" x14ac:dyDescent="0.2">
      <c r="B15" s="64">
        <v>2005</v>
      </c>
      <c r="C15" s="65">
        <v>2084</v>
      </c>
      <c r="D15" s="20">
        <v>175</v>
      </c>
      <c r="E15" s="21">
        <v>793</v>
      </c>
      <c r="F15" s="21">
        <v>51</v>
      </c>
      <c r="G15" s="22">
        <v>189</v>
      </c>
      <c r="H15" s="65">
        <v>1208</v>
      </c>
      <c r="I15" s="65">
        <v>726</v>
      </c>
      <c r="J15" s="20">
        <v>1934</v>
      </c>
      <c r="K15" s="22">
        <v>77</v>
      </c>
      <c r="L15" s="66">
        <v>2011</v>
      </c>
      <c r="N15" s="68">
        <v>12</v>
      </c>
    </row>
    <row r="16" spans="2:14" x14ac:dyDescent="0.2">
      <c r="B16" s="64">
        <v>2006</v>
      </c>
      <c r="C16" s="65">
        <v>1776</v>
      </c>
      <c r="D16" s="20">
        <v>144</v>
      </c>
      <c r="E16" s="21">
        <v>671</v>
      </c>
      <c r="F16" s="21">
        <v>49</v>
      </c>
      <c r="G16" s="22">
        <v>206</v>
      </c>
      <c r="H16" s="65">
        <v>1070</v>
      </c>
      <c r="I16" s="65">
        <v>803</v>
      </c>
      <c r="J16" s="20">
        <v>1873</v>
      </c>
      <c r="K16" s="22">
        <v>43</v>
      </c>
      <c r="L16" s="66">
        <v>1916</v>
      </c>
      <c r="N16" s="68">
        <v>14</v>
      </c>
    </row>
    <row r="17" spans="2:14" x14ac:dyDescent="0.2">
      <c r="B17" s="64">
        <v>2007</v>
      </c>
      <c r="C17" s="65">
        <v>2677</v>
      </c>
      <c r="D17" s="20">
        <v>82</v>
      </c>
      <c r="E17" s="21">
        <v>915</v>
      </c>
      <c r="F17" s="21">
        <v>151</v>
      </c>
      <c r="G17" s="22">
        <v>365</v>
      </c>
      <c r="H17" s="65">
        <v>1513</v>
      </c>
      <c r="I17" s="65">
        <v>1448</v>
      </c>
      <c r="J17" s="20">
        <v>2961</v>
      </c>
      <c r="K17" s="22">
        <v>29</v>
      </c>
      <c r="L17" s="66">
        <v>2990</v>
      </c>
      <c r="N17" s="68">
        <v>14</v>
      </c>
    </row>
    <row r="18" spans="2:14" x14ac:dyDescent="0.2">
      <c r="B18" s="64">
        <v>2008</v>
      </c>
      <c r="C18" s="65">
        <v>1271</v>
      </c>
      <c r="D18" s="20">
        <v>81</v>
      </c>
      <c r="E18" s="21">
        <v>987</v>
      </c>
      <c r="F18" s="21">
        <v>222</v>
      </c>
      <c r="G18" s="22">
        <v>456</v>
      </c>
      <c r="H18" s="65">
        <v>1746</v>
      </c>
      <c r="I18" s="65">
        <v>1967</v>
      </c>
      <c r="J18" s="20">
        <v>3713</v>
      </c>
      <c r="K18" s="22">
        <v>19</v>
      </c>
      <c r="L18" s="66">
        <v>3732</v>
      </c>
      <c r="N18" s="68">
        <v>14</v>
      </c>
    </row>
    <row r="19" spans="2:14" x14ac:dyDescent="0.2">
      <c r="B19" s="64">
        <v>2009</v>
      </c>
      <c r="C19" s="65">
        <v>1235</v>
      </c>
      <c r="D19" s="20">
        <v>24</v>
      </c>
      <c r="E19" s="21">
        <v>1282</v>
      </c>
      <c r="F19" s="21">
        <v>275</v>
      </c>
      <c r="G19" s="22">
        <v>492</v>
      </c>
      <c r="H19" s="65">
        <v>2073</v>
      </c>
      <c r="I19" s="65">
        <v>2227</v>
      </c>
      <c r="J19" s="20">
        <v>4300</v>
      </c>
      <c r="K19" s="22">
        <v>21</v>
      </c>
      <c r="L19" s="66">
        <v>4321</v>
      </c>
      <c r="N19" s="68">
        <v>15</v>
      </c>
    </row>
    <row r="20" spans="2:14" x14ac:dyDescent="0.2">
      <c r="B20" s="64">
        <v>2010</v>
      </c>
      <c r="C20" s="65">
        <v>1202</v>
      </c>
      <c r="D20" s="20">
        <v>21</v>
      </c>
      <c r="E20" s="21">
        <v>1013</v>
      </c>
      <c r="F20" s="21">
        <v>228</v>
      </c>
      <c r="G20" s="22">
        <v>495</v>
      </c>
      <c r="H20" s="65">
        <v>1757</v>
      </c>
      <c r="I20" s="65">
        <v>1922</v>
      </c>
      <c r="J20" s="20">
        <v>3679</v>
      </c>
      <c r="K20" s="22">
        <v>28</v>
      </c>
      <c r="L20" s="66">
        <v>3707</v>
      </c>
      <c r="N20" s="68">
        <v>15</v>
      </c>
    </row>
    <row r="21" spans="2:14" x14ac:dyDescent="0.2">
      <c r="B21" s="64">
        <v>2011</v>
      </c>
      <c r="C21" s="65">
        <v>97</v>
      </c>
      <c r="D21" s="20">
        <v>19</v>
      </c>
      <c r="E21" s="21">
        <v>986</v>
      </c>
      <c r="F21" s="21">
        <v>267</v>
      </c>
      <c r="G21" s="22">
        <v>385</v>
      </c>
      <c r="H21" s="65">
        <v>1657</v>
      </c>
      <c r="I21" s="65">
        <v>1931</v>
      </c>
      <c r="J21" s="20">
        <v>3588</v>
      </c>
      <c r="K21" s="22">
        <v>12</v>
      </c>
      <c r="L21" s="66">
        <v>3600</v>
      </c>
      <c r="N21" s="68">
        <v>15</v>
      </c>
    </row>
    <row r="22" spans="2:14" x14ac:dyDescent="0.2">
      <c r="B22" s="64">
        <v>2012</v>
      </c>
      <c r="C22" s="65">
        <v>162</v>
      </c>
      <c r="D22" s="20">
        <v>72</v>
      </c>
      <c r="E22" s="21">
        <v>942</v>
      </c>
      <c r="F22" s="21">
        <v>226</v>
      </c>
      <c r="G22" s="22">
        <v>365</v>
      </c>
      <c r="H22" s="65">
        <v>1605</v>
      </c>
      <c r="I22" s="65">
        <v>2201</v>
      </c>
      <c r="J22" s="20">
        <v>3806</v>
      </c>
      <c r="K22" s="22">
        <v>21</v>
      </c>
      <c r="L22" s="66">
        <v>3827</v>
      </c>
      <c r="N22" s="68">
        <v>15</v>
      </c>
    </row>
    <row r="23" spans="2:14" x14ac:dyDescent="0.2">
      <c r="B23" s="69">
        <v>2013</v>
      </c>
      <c r="C23" s="70">
        <v>812.14893617021278</v>
      </c>
      <c r="D23" s="27">
        <v>225</v>
      </c>
      <c r="E23" s="28">
        <v>887.74468085106378</v>
      </c>
      <c r="F23" s="28">
        <v>266.531914893617</v>
      </c>
      <c r="G23" s="29">
        <v>482.25531914893617</v>
      </c>
      <c r="H23" s="70">
        <v>1861.5319148936171</v>
      </c>
      <c r="I23" s="70">
        <v>2136.7659574468084</v>
      </c>
      <c r="J23" s="27">
        <v>3998.2978723404258</v>
      </c>
      <c r="K23" s="29">
        <v>19</v>
      </c>
      <c r="L23" s="71">
        <v>4017.2978723404258</v>
      </c>
      <c r="N23" s="72">
        <v>15</v>
      </c>
    </row>
    <row r="25" spans="2:14" x14ac:dyDescent="0.2">
      <c r="B25" s="73" t="s">
        <v>12</v>
      </c>
    </row>
    <row r="26" spans="2:14" x14ac:dyDescent="0.2">
      <c r="B26" s="74" t="s">
        <v>56</v>
      </c>
    </row>
    <row r="27" spans="2:14" x14ac:dyDescent="0.2">
      <c r="B27" s="74" t="s">
        <v>20</v>
      </c>
    </row>
    <row r="28" spans="2:14" x14ac:dyDescent="0.2">
      <c r="B28" s="74" t="s">
        <v>16</v>
      </c>
    </row>
  </sheetData>
  <mergeCells count="1">
    <mergeCell ref="B2:L2"/>
  </mergeCells>
  <phoneticPr fontId="3" type="noConversion"/>
  <pageMargins left="0.75" right="0.75" top="1" bottom="1" header="0.5" footer="0.5"/>
  <pageSetup paperSize="9" scale="65" orientation="landscape" r:id="rId1"/>
  <headerFooter alignWithMargins="0">
    <oddHeader xml:space="preserve">&amp;L </oddHeader>
    <oddFooter xml:space="preserve">&amp;L&amp;F, &amp;A&amp;R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2:N29"/>
  <sheetViews>
    <sheetView showGridLines="0" showRowColHeaders="0" zoomScale="90" zoomScaleNormal="90" workbookViewId="0">
      <selection activeCell="B26" sqref="B26"/>
    </sheetView>
  </sheetViews>
  <sheetFormatPr defaultRowHeight="12.75" x14ac:dyDescent="0.2"/>
  <cols>
    <col min="1" max="1" width="3.7109375" style="1" customWidth="1"/>
    <col min="2" max="2" width="12" style="1" customWidth="1"/>
    <col min="3" max="12" width="16.7109375" style="1" customWidth="1"/>
    <col min="13" max="13" width="4.28515625" style="1" customWidth="1"/>
    <col min="14" max="14" width="13.28515625" style="1" customWidth="1"/>
    <col min="15" max="16384" width="9.140625" style="1"/>
  </cols>
  <sheetData>
    <row r="2" spans="2:14" x14ac:dyDescent="0.2">
      <c r="B2" s="106" t="s">
        <v>21</v>
      </c>
      <c r="C2" s="107"/>
      <c r="D2" s="107"/>
      <c r="E2" s="107"/>
      <c r="F2" s="107"/>
      <c r="G2" s="107"/>
      <c r="H2" s="107"/>
      <c r="I2" s="107"/>
      <c r="J2" s="107"/>
      <c r="K2" s="107"/>
      <c r="L2" s="108"/>
    </row>
    <row r="3" spans="2:14" ht="43.35" customHeight="1" x14ac:dyDescent="0.2">
      <c r="B3" s="10" t="s">
        <v>0</v>
      </c>
      <c r="C3" s="10" t="s">
        <v>1</v>
      </c>
      <c r="D3" s="62" t="s">
        <v>23</v>
      </c>
      <c r="E3" s="62" t="s">
        <v>2</v>
      </c>
      <c r="F3" s="62" t="s">
        <v>3</v>
      </c>
      <c r="G3" s="62" t="s">
        <v>7</v>
      </c>
      <c r="H3" s="10" t="s">
        <v>5</v>
      </c>
      <c r="I3" s="62" t="s">
        <v>4</v>
      </c>
      <c r="J3" s="4" t="s">
        <v>8</v>
      </c>
      <c r="K3" s="63" t="s">
        <v>9</v>
      </c>
      <c r="L3" s="2" t="s">
        <v>6</v>
      </c>
      <c r="N3" s="33" t="s">
        <v>24</v>
      </c>
    </row>
    <row r="4" spans="2:14" x14ac:dyDescent="0.2">
      <c r="B4" s="64">
        <v>1994</v>
      </c>
      <c r="C4" s="65">
        <v>1145898.96</v>
      </c>
      <c r="D4" s="14">
        <v>283845.24</v>
      </c>
      <c r="E4" s="15">
        <v>8371190.4800000004</v>
      </c>
      <c r="F4" s="15">
        <v>1204759.8899999999</v>
      </c>
      <c r="G4" s="16">
        <v>174576.13999999998</v>
      </c>
      <c r="H4" s="65">
        <v>10034371.750000002</v>
      </c>
      <c r="I4" s="65">
        <v>13459157.189999999</v>
      </c>
      <c r="J4" s="14">
        <v>23493528.940000001</v>
      </c>
      <c r="K4" s="16">
        <v>16636340.289999999</v>
      </c>
      <c r="L4" s="66">
        <v>40129869.230000004</v>
      </c>
      <c r="N4" s="67">
        <v>11</v>
      </c>
    </row>
    <row r="5" spans="2:14" x14ac:dyDescent="0.2">
      <c r="B5" s="64">
        <v>1995</v>
      </c>
      <c r="C5" s="65">
        <v>2101023.11</v>
      </c>
      <c r="D5" s="20">
        <v>220249.16999999998</v>
      </c>
      <c r="E5" s="21">
        <v>8257983.6499999985</v>
      </c>
      <c r="F5" s="21">
        <v>1187052.67</v>
      </c>
      <c r="G5" s="22">
        <v>14472.98</v>
      </c>
      <c r="H5" s="65">
        <v>9679758.4699999988</v>
      </c>
      <c r="I5" s="65">
        <v>13751010.16</v>
      </c>
      <c r="J5" s="20">
        <v>23430768.629999999</v>
      </c>
      <c r="K5" s="22">
        <v>18007667.379999999</v>
      </c>
      <c r="L5" s="66">
        <v>41438436.009999998</v>
      </c>
      <c r="N5" s="68">
        <v>12</v>
      </c>
    </row>
    <row r="6" spans="2:14" x14ac:dyDescent="0.2">
      <c r="B6" s="64">
        <v>1996</v>
      </c>
      <c r="C6" s="65">
        <v>2792999.5454028212</v>
      </c>
      <c r="D6" s="20">
        <v>273932.03000000003</v>
      </c>
      <c r="E6" s="21">
        <v>8639758.6899999995</v>
      </c>
      <c r="F6" s="21">
        <v>1143372.18</v>
      </c>
      <c r="G6" s="22">
        <v>97956.260000000009</v>
      </c>
      <c r="H6" s="65">
        <v>10155019.159999998</v>
      </c>
      <c r="I6" s="65">
        <v>17755959.229999997</v>
      </c>
      <c r="J6" s="20">
        <v>27910978.389999993</v>
      </c>
      <c r="K6" s="22">
        <v>19781983.170631252</v>
      </c>
      <c r="L6" s="66">
        <v>47692961.560631245</v>
      </c>
      <c r="N6" s="68">
        <v>13</v>
      </c>
    </row>
    <row r="7" spans="2:14" x14ac:dyDescent="0.2">
      <c r="B7" s="64">
        <v>1997</v>
      </c>
      <c r="C7" s="65">
        <v>3849313.77</v>
      </c>
      <c r="D7" s="20">
        <v>266114.09999999998</v>
      </c>
      <c r="E7" s="21">
        <v>10119423.101476509</v>
      </c>
      <c r="F7" s="21">
        <v>1640906.91</v>
      </c>
      <c r="G7" s="22">
        <v>243052.07</v>
      </c>
      <c r="H7" s="65">
        <v>12269496.181476509</v>
      </c>
      <c r="I7" s="65">
        <v>24950294.050000001</v>
      </c>
      <c r="J7" s="20">
        <v>37219790.231476508</v>
      </c>
      <c r="K7" s="22">
        <v>14628772.880000001</v>
      </c>
      <c r="L7" s="66">
        <v>51848563.111476511</v>
      </c>
      <c r="N7" s="68">
        <v>13</v>
      </c>
    </row>
    <row r="8" spans="2:14" x14ac:dyDescent="0.2">
      <c r="B8" s="64">
        <v>1998</v>
      </c>
      <c r="C8" s="65">
        <v>4854562.7799999993</v>
      </c>
      <c r="D8" s="20">
        <v>903035.39</v>
      </c>
      <c r="E8" s="21">
        <v>9447126.9777741265</v>
      </c>
      <c r="F8" s="21">
        <v>1078749.21</v>
      </c>
      <c r="G8" s="22">
        <v>436650.60000000003</v>
      </c>
      <c r="H8" s="65">
        <v>11865562.177774126</v>
      </c>
      <c r="I8" s="65">
        <v>31627052.370000001</v>
      </c>
      <c r="J8" s="20">
        <v>43492614.547774129</v>
      </c>
      <c r="K8" s="22">
        <v>20276840.060000014</v>
      </c>
      <c r="L8" s="66">
        <v>63769454.607774138</v>
      </c>
      <c r="N8" s="68">
        <v>13</v>
      </c>
    </row>
    <row r="9" spans="2:14" x14ac:dyDescent="0.2">
      <c r="B9" s="64">
        <v>1999</v>
      </c>
      <c r="C9" s="65">
        <v>5575283.5037884098</v>
      </c>
      <c r="D9" s="20">
        <v>542672.56000000006</v>
      </c>
      <c r="E9" s="21">
        <v>10705327.1030114</v>
      </c>
      <c r="F9" s="21">
        <v>1138110.1399999999</v>
      </c>
      <c r="G9" s="22">
        <v>597503.54</v>
      </c>
      <c r="H9" s="65">
        <v>12983613.343011402</v>
      </c>
      <c r="I9" s="65">
        <v>35313316.600000009</v>
      </c>
      <c r="J9" s="20">
        <v>48296929.943011411</v>
      </c>
      <c r="K9" s="22">
        <v>17140812.870000005</v>
      </c>
      <c r="L9" s="66">
        <v>65437742.813011415</v>
      </c>
      <c r="N9" s="68">
        <v>13</v>
      </c>
    </row>
    <row r="10" spans="2:14" x14ac:dyDescent="0.2">
      <c r="B10" s="64">
        <v>2000</v>
      </c>
      <c r="C10" s="65">
        <v>9867042.4341452327</v>
      </c>
      <c r="D10" s="20">
        <v>1186765.96</v>
      </c>
      <c r="E10" s="21">
        <v>10748779.030000001</v>
      </c>
      <c r="F10" s="21">
        <v>1725847.52</v>
      </c>
      <c r="G10" s="22">
        <v>896591.96</v>
      </c>
      <c r="H10" s="65">
        <v>14557984.470000003</v>
      </c>
      <c r="I10" s="65">
        <v>48218412.759999983</v>
      </c>
      <c r="J10" s="20">
        <v>62776397.229999989</v>
      </c>
      <c r="K10" s="22">
        <v>18111969.400000002</v>
      </c>
      <c r="L10" s="66">
        <v>80888366.629999995</v>
      </c>
      <c r="N10" s="68">
        <v>13</v>
      </c>
    </row>
    <row r="11" spans="2:14" x14ac:dyDescent="0.2">
      <c r="B11" s="64">
        <v>2001</v>
      </c>
      <c r="C11" s="65">
        <v>12931178.33155329</v>
      </c>
      <c r="D11" s="20">
        <v>1064469.8899999999</v>
      </c>
      <c r="E11" s="21">
        <v>11988657.214157373</v>
      </c>
      <c r="F11" s="21">
        <v>1789895.8200000003</v>
      </c>
      <c r="G11" s="22">
        <v>2382225.48</v>
      </c>
      <c r="H11" s="65">
        <v>17225248.404157374</v>
      </c>
      <c r="I11" s="65">
        <v>56865406.550000012</v>
      </c>
      <c r="J11" s="20">
        <v>74090654.954157382</v>
      </c>
      <c r="K11" s="22">
        <v>11812091.860000001</v>
      </c>
      <c r="L11" s="66">
        <v>85902746.814157382</v>
      </c>
      <c r="N11" s="68">
        <v>13</v>
      </c>
    </row>
    <row r="12" spans="2:14" x14ac:dyDescent="0.2">
      <c r="B12" s="64">
        <v>2002</v>
      </c>
      <c r="C12" s="65">
        <v>16337821.210000001</v>
      </c>
      <c r="D12" s="20">
        <v>1163264.77</v>
      </c>
      <c r="E12" s="21">
        <v>18613556.32</v>
      </c>
      <c r="F12" s="21">
        <v>2144273.8929343433</v>
      </c>
      <c r="G12" s="22">
        <v>2302468.11</v>
      </c>
      <c r="H12" s="65">
        <v>24223563.092934344</v>
      </c>
      <c r="I12" s="65">
        <v>55431748.799999997</v>
      </c>
      <c r="J12" s="20">
        <v>79655311.892934337</v>
      </c>
      <c r="K12" s="22">
        <v>10457136.300000008</v>
      </c>
      <c r="L12" s="66">
        <v>90112448.192934349</v>
      </c>
      <c r="N12" s="68">
        <v>13</v>
      </c>
    </row>
    <row r="13" spans="2:14" x14ac:dyDescent="0.2">
      <c r="B13" s="64">
        <v>2003</v>
      </c>
      <c r="C13" s="65">
        <v>27240851.870000008</v>
      </c>
      <c r="D13" s="20">
        <v>1514038.95</v>
      </c>
      <c r="E13" s="21">
        <v>18006732.120000001</v>
      </c>
      <c r="F13" s="21">
        <v>3837413.95</v>
      </c>
      <c r="G13" s="22">
        <v>5645531.1699999999</v>
      </c>
      <c r="H13" s="65">
        <v>29003716.189999998</v>
      </c>
      <c r="I13" s="65">
        <v>87658261.689999968</v>
      </c>
      <c r="J13" s="20">
        <v>116661977.87999997</v>
      </c>
      <c r="K13" s="22">
        <v>395993.19999999995</v>
      </c>
      <c r="L13" s="66">
        <v>117057971.07999997</v>
      </c>
      <c r="N13" s="68">
        <v>14</v>
      </c>
    </row>
    <row r="14" spans="2:14" x14ac:dyDescent="0.2">
      <c r="B14" s="64">
        <v>2004</v>
      </c>
      <c r="C14" s="65">
        <v>23299490.810000002</v>
      </c>
      <c r="D14" s="20">
        <v>1483010.7999999998</v>
      </c>
      <c r="E14" s="21">
        <v>17567761.286348905</v>
      </c>
      <c r="F14" s="21">
        <v>5410507.2000000002</v>
      </c>
      <c r="G14" s="22">
        <v>7535878.330000001</v>
      </c>
      <c r="H14" s="65">
        <v>31997157.616348907</v>
      </c>
      <c r="I14" s="65">
        <v>90769799</v>
      </c>
      <c r="J14" s="20">
        <v>122766956.61634891</v>
      </c>
      <c r="K14" s="22">
        <v>326185.51</v>
      </c>
      <c r="L14" s="66">
        <v>123093142.12634891</v>
      </c>
      <c r="N14" s="68">
        <v>14</v>
      </c>
    </row>
    <row r="15" spans="2:14" x14ac:dyDescent="0.2">
      <c r="B15" s="64">
        <v>2005</v>
      </c>
      <c r="C15" s="65">
        <v>12373995.239999998</v>
      </c>
      <c r="D15" s="20">
        <v>770148.78</v>
      </c>
      <c r="E15" s="21">
        <v>18672294.75</v>
      </c>
      <c r="F15" s="21">
        <v>5000392.8699999992</v>
      </c>
      <c r="G15" s="22">
        <v>8060504.8900000006</v>
      </c>
      <c r="H15" s="65">
        <v>32503341.289999999</v>
      </c>
      <c r="I15" s="65">
        <v>101990039.35999998</v>
      </c>
      <c r="J15" s="20">
        <v>134493380.64999998</v>
      </c>
      <c r="K15" s="22">
        <v>409362.81</v>
      </c>
      <c r="L15" s="66">
        <v>134902743.45999998</v>
      </c>
      <c r="N15" s="68">
        <v>15</v>
      </c>
    </row>
    <row r="16" spans="2:14" x14ac:dyDescent="0.2">
      <c r="B16" s="64">
        <v>2006</v>
      </c>
      <c r="C16" s="65">
        <v>7177885.2207786329</v>
      </c>
      <c r="D16" s="20">
        <v>818214.03</v>
      </c>
      <c r="E16" s="21">
        <v>21440139.711374994</v>
      </c>
      <c r="F16" s="21">
        <v>10678084.344200002</v>
      </c>
      <c r="G16" s="22">
        <v>10881277.400825001</v>
      </c>
      <c r="H16" s="65">
        <v>43817715.486400001</v>
      </c>
      <c r="I16" s="65">
        <v>144143152.44388244</v>
      </c>
      <c r="J16" s="20">
        <v>187960867.93028244</v>
      </c>
      <c r="K16" s="22">
        <v>604405.52999999991</v>
      </c>
      <c r="L16" s="66">
        <v>188565273.46028244</v>
      </c>
      <c r="N16" s="68">
        <v>16</v>
      </c>
    </row>
    <row r="17" spans="2:14" x14ac:dyDescent="0.2">
      <c r="B17" s="64">
        <v>2007</v>
      </c>
      <c r="C17" s="65">
        <v>1351082.6634333334</v>
      </c>
      <c r="D17" s="20">
        <v>89303.94</v>
      </c>
      <c r="E17" s="21">
        <v>21076682.568450429</v>
      </c>
      <c r="F17" s="21">
        <v>11845375.823233334</v>
      </c>
      <c r="G17" s="22">
        <v>10449391.811033335</v>
      </c>
      <c r="H17" s="65">
        <v>43460754.142717093</v>
      </c>
      <c r="I17" s="65">
        <v>168900284.62743333</v>
      </c>
      <c r="J17" s="20">
        <v>212361038.77015042</v>
      </c>
      <c r="K17" s="22">
        <v>217160.92</v>
      </c>
      <c r="L17" s="66">
        <v>212578199.69015041</v>
      </c>
      <c r="N17" s="68">
        <v>16</v>
      </c>
    </row>
    <row r="18" spans="2:14" x14ac:dyDescent="0.2">
      <c r="B18" s="64">
        <v>2008</v>
      </c>
      <c r="C18" s="65">
        <v>3242849.21</v>
      </c>
      <c r="D18" s="20">
        <v>2787830.7837499999</v>
      </c>
      <c r="E18" s="21">
        <v>22279960.549266666</v>
      </c>
      <c r="F18" s="21">
        <v>10915532.627991665</v>
      </c>
      <c r="G18" s="22">
        <v>11066055.331583332</v>
      </c>
      <c r="H18" s="65">
        <v>47049379.292591661</v>
      </c>
      <c r="I18" s="65">
        <v>198643955.794925</v>
      </c>
      <c r="J18" s="20">
        <v>245693335.08751667</v>
      </c>
      <c r="K18" s="22">
        <v>266104.90924667427</v>
      </c>
      <c r="L18" s="66">
        <v>245959439.99676335</v>
      </c>
      <c r="N18" s="68">
        <v>16</v>
      </c>
    </row>
    <row r="19" spans="2:14" x14ac:dyDescent="0.2">
      <c r="B19" s="64">
        <v>2009</v>
      </c>
      <c r="C19" s="65">
        <v>3085004.4799999995</v>
      </c>
      <c r="D19" s="20">
        <v>1098774.4579166668</v>
      </c>
      <c r="E19" s="21">
        <v>20553687.572541665</v>
      </c>
      <c r="F19" s="21">
        <v>10899891.232808333</v>
      </c>
      <c r="G19" s="22">
        <v>11441678.545508334</v>
      </c>
      <c r="H19" s="65">
        <v>43994031.808775</v>
      </c>
      <c r="I19" s="65">
        <v>200373087.38330001</v>
      </c>
      <c r="J19" s="20">
        <v>244367119.19207501</v>
      </c>
      <c r="K19" s="22">
        <v>358751.73</v>
      </c>
      <c r="L19" s="66">
        <v>244725870.922075</v>
      </c>
      <c r="N19" s="68">
        <v>16</v>
      </c>
    </row>
    <row r="20" spans="2:14" x14ac:dyDescent="0.2">
      <c r="B20" s="64">
        <v>2010</v>
      </c>
      <c r="C20" s="65">
        <v>2338447.3199999998</v>
      </c>
      <c r="D20" s="20">
        <v>1075839.0811666667</v>
      </c>
      <c r="E20" s="21">
        <v>24120160.642025005</v>
      </c>
      <c r="F20" s="21">
        <v>14350154.941017766</v>
      </c>
      <c r="G20" s="22">
        <v>10774485.449083334</v>
      </c>
      <c r="H20" s="65">
        <v>50320640.113292776</v>
      </c>
      <c r="I20" s="65">
        <v>211469461.51325923</v>
      </c>
      <c r="J20" s="20">
        <v>261790101.62655202</v>
      </c>
      <c r="K20" s="22">
        <v>283272.34999999998</v>
      </c>
      <c r="L20" s="66">
        <v>262073373.97655201</v>
      </c>
      <c r="N20" s="68">
        <v>16</v>
      </c>
    </row>
    <row r="21" spans="2:14" x14ac:dyDescent="0.2">
      <c r="B21" s="64">
        <v>2011</v>
      </c>
      <c r="C21" s="65">
        <v>2721762.6699999995</v>
      </c>
      <c r="D21" s="20">
        <v>1236971.9789999998</v>
      </c>
      <c r="E21" s="21">
        <v>29581963.816804174</v>
      </c>
      <c r="F21" s="21">
        <v>16140084.835860042</v>
      </c>
      <c r="G21" s="22">
        <v>13974254.499933332</v>
      </c>
      <c r="H21" s="65">
        <v>60933275.131597549</v>
      </c>
      <c r="I21" s="65">
        <v>231927929.95280606</v>
      </c>
      <c r="J21" s="20">
        <v>292861205.08440363</v>
      </c>
      <c r="K21" s="22">
        <v>235617.8</v>
      </c>
      <c r="L21" s="66">
        <v>293096822.88440365</v>
      </c>
      <c r="N21" s="68">
        <v>16</v>
      </c>
    </row>
    <row r="22" spans="2:14" x14ac:dyDescent="0.2">
      <c r="B22" s="64">
        <v>2012</v>
      </c>
      <c r="C22" s="65">
        <v>8675470.9900000002</v>
      </c>
      <c r="D22" s="20">
        <v>2942373.1882141028</v>
      </c>
      <c r="E22" s="21">
        <v>32387662.854397222</v>
      </c>
      <c r="F22" s="21">
        <v>21178083.016573366</v>
      </c>
      <c r="G22" s="22">
        <v>18262960.543084525</v>
      </c>
      <c r="H22" s="65">
        <v>74771079.602269202</v>
      </c>
      <c r="I22" s="65">
        <v>259519443.96951443</v>
      </c>
      <c r="J22" s="20">
        <v>334290523.57178366</v>
      </c>
      <c r="K22" s="22">
        <v>443879.76999999996</v>
      </c>
      <c r="L22" s="66">
        <v>334734403.34178364</v>
      </c>
      <c r="N22" s="68">
        <v>16</v>
      </c>
    </row>
    <row r="23" spans="2:14" x14ac:dyDescent="0.2">
      <c r="B23" s="69">
        <v>2013</v>
      </c>
      <c r="C23" s="70">
        <v>8910770.8238297869</v>
      </c>
      <c r="D23" s="27">
        <v>3202787.1508916668</v>
      </c>
      <c r="E23" s="28">
        <v>39491138.433589995</v>
      </c>
      <c r="F23" s="28">
        <v>26966294.186028238</v>
      </c>
      <c r="G23" s="29">
        <v>18138807.860512238</v>
      </c>
      <c r="H23" s="70">
        <v>87799027.63102214</v>
      </c>
      <c r="I23" s="70">
        <v>278201329.27100873</v>
      </c>
      <c r="J23" s="27">
        <v>366000356.90203089</v>
      </c>
      <c r="K23" s="29">
        <v>757896.37</v>
      </c>
      <c r="L23" s="71">
        <v>366758253.27203089</v>
      </c>
      <c r="N23" s="72">
        <v>16</v>
      </c>
    </row>
    <row r="24" spans="2:14" x14ac:dyDescent="0.2">
      <c r="B24" s="76"/>
      <c r="C24" s="5"/>
      <c r="D24" s="5"/>
      <c r="E24" s="5"/>
      <c r="F24" s="5"/>
      <c r="G24" s="5"/>
      <c r="H24" s="5"/>
      <c r="I24" s="5"/>
      <c r="J24" s="5"/>
      <c r="K24" s="5"/>
      <c r="L24" s="3"/>
    </row>
    <row r="25" spans="2:14" x14ac:dyDescent="0.2">
      <c r="B25" s="73" t="s">
        <v>12</v>
      </c>
    </row>
    <row r="26" spans="2:14" x14ac:dyDescent="0.2">
      <c r="B26" s="74" t="s">
        <v>57</v>
      </c>
    </row>
    <row r="27" spans="2:14" x14ac:dyDescent="0.2">
      <c r="B27" s="74" t="s">
        <v>13</v>
      </c>
    </row>
    <row r="28" spans="2:14" x14ac:dyDescent="0.2">
      <c r="B28" s="74" t="s">
        <v>20</v>
      </c>
    </row>
    <row r="29" spans="2:14" x14ac:dyDescent="0.2">
      <c r="B29" s="74" t="s">
        <v>16</v>
      </c>
    </row>
  </sheetData>
  <mergeCells count="1">
    <mergeCell ref="B2:L2"/>
  </mergeCells>
  <phoneticPr fontId="3" type="noConversion"/>
  <pageMargins left="0.78740157480314965" right="0.78740157480314965" top="0.78740157480314965" bottom="0.78740157480314965" header="0.51181102362204722" footer="0.51181102362204722"/>
  <pageSetup paperSize="9" scale="65" orientation="landscape" r:id="rId1"/>
  <headerFooter alignWithMargins="0">
    <oddHeader xml:space="preserve">&amp;L </oddHeader>
    <oddFooter xml:space="preserve">&amp;L&amp;F, &amp;A&amp;R </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N29"/>
  <sheetViews>
    <sheetView showGridLines="0" showRowColHeaders="0" zoomScale="90" zoomScaleNormal="90" workbookViewId="0">
      <selection activeCell="F19" sqref="F19"/>
    </sheetView>
  </sheetViews>
  <sheetFormatPr defaultRowHeight="12.75" x14ac:dyDescent="0.2"/>
  <cols>
    <col min="1" max="1" width="3.7109375" style="1" customWidth="1"/>
    <col min="2" max="2" width="12" style="1" customWidth="1"/>
    <col min="3" max="12" width="16.7109375" style="1" customWidth="1"/>
    <col min="13" max="13" width="4.28515625" style="1" customWidth="1"/>
    <col min="14" max="14" width="13.28515625" style="1" customWidth="1"/>
    <col min="15" max="16384" width="9.140625" style="1"/>
  </cols>
  <sheetData>
    <row r="2" spans="2:14" x14ac:dyDescent="0.2">
      <c r="B2" s="106" t="s">
        <v>22</v>
      </c>
      <c r="C2" s="107"/>
      <c r="D2" s="107"/>
      <c r="E2" s="107"/>
      <c r="F2" s="107"/>
      <c r="G2" s="107"/>
      <c r="H2" s="107"/>
      <c r="I2" s="107"/>
      <c r="J2" s="107"/>
      <c r="K2" s="107"/>
      <c r="L2" s="108"/>
    </row>
    <row r="3" spans="2:14" ht="43.35" customHeight="1" x14ac:dyDescent="0.2">
      <c r="B3" s="10" t="s">
        <v>14</v>
      </c>
      <c r="C3" s="10" t="s">
        <v>1</v>
      </c>
      <c r="D3" s="62" t="s">
        <v>23</v>
      </c>
      <c r="E3" s="62" t="s">
        <v>2</v>
      </c>
      <c r="F3" s="62" t="s">
        <v>3</v>
      </c>
      <c r="G3" s="62" t="s">
        <v>7</v>
      </c>
      <c r="H3" s="10" t="s">
        <v>5</v>
      </c>
      <c r="I3" s="62" t="s">
        <v>4</v>
      </c>
      <c r="J3" s="4" t="s">
        <v>8</v>
      </c>
      <c r="K3" s="63" t="s">
        <v>9</v>
      </c>
      <c r="L3" s="2" t="s">
        <v>6</v>
      </c>
      <c r="N3" s="33" t="s">
        <v>24</v>
      </c>
    </row>
    <row r="4" spans="2:14" x14ac:dyDescent="0.2">
      <c r="B4" s="64">
        <v>1994</v>
      </c>
      <c r="C4" s="65">
        <v>537888.05999999994</v>
      </c>
      <c r="D4" s="14">
        <v>158561.82999999999</v>
      </c>
      <c r="E4" s="15">
        <v>4294977.0600000005</v>
      </c>
      <c r="F4" s="15">
        <v>676994.66</v>
      </c>
      <c r="G4" s="16">
        <v>0</v>
      </c>
      <c r="H4" s="65">
        <v>5130533.5500000007</v>
      </c>
      <c r="I4" s="65">
        <v>5762326.7800000003</v>
      </c>
      <c r="J4" s="14">
        <v>10892860.330000002</v>
      </c>
      <c r="K4" s="16">
        <v>10570519.389999995</v>
      </c>
      <c r="L4" s="66">
        <v>21463379.719999999</v>
      </c>
      <c r="N4" s="67">
        <v>11</v>
      </c>
    </row>
    <row r="5" spans="2:14" x14ac:dyDescent="0.2">
      <c r="B5" s="64">
        <v>1995</v>
      </c>
      <c r="C5" s="65">
        <v>568138.54</v>
      </c>
      <c r="D5" s="20">
        <v>225197.54</v>
      </c>
      <c r="E5" s="21">
        <v>4713336.76</v>
      </c>
      <c r="F5" s="21">
        <v>720072.27</v>
      </c>
      <c r="G5" s="22">
        <v>0</v>
      </c>
      <c r="H5" s="65">
        <v>5658606.5700000003</v>
      </c>
      <c r="I5" s="65">
        <v>6812767.6999999993</v>
      </c>
      <c r="J5" s="20">
        <v>12471374.27</v>
      </c>
      <c r="K5" s="22">
        <v>16546942.689999999</v>
      </c>
      <c r="L5" s="66">
        <v>29018316.960000001</v>
      </c>
      <c r="N5" s="68">
        <v>11</v>
      </c>
    </row>
    <row r="6" spans="2:14" x14ac:dyDescent="0.2">
      <c r="B6" s="64">
        <v>1996</v>
      </c>
      <c r="C6" s="65">
        <v>591449.46</v>
      </c>
      <c r="D6" s="20">
        <v>203121.94</v>
      </c>
      <c r="E6" s="21">
        <v>6239567.8699999992</v>
      </c>
      <c r="F6" s="21">
        <v>318374.26</v>
      </c>
      <c r="G6" s="22">
        <v>0</v>
      </c>
      <c r="H6" s="65">
        <v>6761064.0699999994</v>
      </c>
      <c r="I6" s="65">
        <v>5642020.7700000005</v>
      </c>
      <c r="J6" s="20">
        <v>12403084.84</v>
      </c>
      <c r="K6" s="22">
        <v>12609523.560631251</v>
      </c>
      <c r="L6" s="66">
        <v>25012608.400631249</v>
      </c>
      <c r="N6" s="68">
        <v>11</v>
      </c>
    </row>
    <row r="7" spans="2:14" x14ac:dyDescent="0.2">
      <c r="B7" s="64">
        <v>1997</v>
      </c>
      <c r="C7" s="65">
        <v>1049804.5</v>
      </c>
      <c r="D7" s="20">
        <v>38749.910000000003</v>
      </c>
      <c r="E7" s="21">
        <v>8216225.3499999996</v>
      </c>
      <c r="F7" s="21">
        <v>174207.52</v>
      </c>
      <c r="G7" s="22">
        <v>57842.27</v>
      </c>
      <c r="H7" s="65">
        <v>8487025.0499999989</v>
      </c>
      <c r="I7" s="65">
        <v>7855007.4700000007</v>
      </c>
      <c r="J7" s="20">
        <v>16342032.52</v>
      </c>
      <c r="K7" s="22">
        <v>15585534.549999993</v>
      </c>
      <c r="L7" s="66">
        <v>31927567.069999993</v>
      </c>
      <c r="N7" s="68">
        <v>11</v>
      </c>
    </row>
    <row r="8" spans="2:14" x14ac:dyDescent="0.2">
      <c r="B8" s="64">
        <v>1998</v>
      </c>
      <c r="C8" s="65">
        <v>1831260.52</v>
      </c>
      <c r="D8" s="20">
        <v>185222.78</v>
      </c>
      <c r="E8" s="21">
        <v>7848152.5200000005</v>
      </c>
      <c r="F8" s="21">
        <v>926009.41999999993</v>
      </c>
      <c r="G8" s="22">
        <v>0</v>
      </c>
      <c r="H8" s="65">
        <v>8959384.7200000007</v>
      </c>
      <c r="I8" s="65">
        <v>14621162.24</v>
      </c>
      <c r="J8" s="20">
        <v>23580546.960000001</v>
      </c>
      <c r="K8" s="22">
        <v>13858318.420000006</v>
      </c>
      <c r="L8" s="66">
        <v>37438865.38000001</v>
      </c>
      <c r="N8" s="68">
        <v>11</v>
      </c>
    </row>
    <row r="9" spans="2:14" x14ac:dyDescent="0.2">
      <c r="B9" s="64">
        <v>1999</v>
      </c>
      <c r="C9" s="65">
        <v>2097826.44</v>
      </c>
      <c r="D9" s="20">
        <v>375329.61</v>
      </c>
      <c r="E9" s="21">
        <v>6429714.2433088366</v>
      </c>
      <c r="F9" s="21">
        <v>965696.63</v>
      </c>
      <c r="G9" s="22">
        <v>71475.92</v>
      </c>
      <c r="H9" s="65">
        <v>7842216.4033088367</v>
      </c>
      <c r="I9" s="65">
        <v>14612278.039999999</v>
      </c>
      <c r="J9" s="20">
        <v>22454494.443308838</v>
      </c>
      <c r="K9" s="22">
        <v>18574099.629999992</v>
      </c>
      <c r="L9" s="66">
        <v>41028594.073308825</v>
      </c>
      <c r="N9" s="68">
        <v>11</v>
      </c>
    </row>
    <row r="10" spans="2:14" x14ac:dyDescent="0.2">
      <c r="B10" s="64">
        <v>2000</v>
      </c>
      <c r="C10" s="65">
        <v>2477623.9799999995</v>
      </c>
      <c r="D10" s="20">
        <v>226330.07</v>
      </c>
      <c r="E10" s="21">
        <v>6478254.154465287</v>
      </c>
      <c r="F10" s="21">
        <v>1025795.5499999999</v>
      </c>
      <c r="G10" s="22">
        <v>296753.11</v>
      </c>
      <c r="H10" s="65">
        <v>8027132.8844652874</v>
      </c>
      <c r="I10" s="65">
        <v>18104775.139999997</v>
      </c>
      <c r="J10" s="20">
        <v>26131908.024465285</v>
      </c>
      <c r="K10" s="22">
        <v>18822219.41</v>
      </c>
      <c r="L10" s="66">
        <v>44954127.434465289</v>
      </c>
      <c r="N10" s="68">
        <v>11</v>
      </c>
    </row>
    <row r="11" spans="2:14" x14ac:dyDescent="0.2">
      <c r="B11" s="64">
        <v>2001</v>
      </c>
      <c r="C11" s="65">
        <v>1676930.9654028208</v>
      </c>
      <c r="D11" s="20">
        <v>533535.29</v>
      </c>
      <c r="E11" s="21">
        <v>3991593.3160402682</v>
      </c>
      <c r="F11" s="21">
        <v>275876.11000000004</v>
      </c>
      <c r="G11" s="22">
        <v>220861.2</v>
      </c>
      <c r="H11" s="65">
        <v>5021865.9160402687</v>
      </c>
      <c r="I11" s="65">
        <v>14276589.380000001</v>
      </c>
      <c r="J11" s="20">
        <v>19298455.29604027</v>
      </c>
      <c r="K11" s="22">
        <v>16758205.570000004</v>
      </c>
      <c r="L11" s="66">
        <v>36056660.866040275</v>
      </c>
      <c r="N11" s="68">
        <v>11</v>
      </c>
    </row>
    <row r="12" spans="2:14" x14ac:dyDescent="0.2">
      <c r="B12" s="64">
        <v>2002</v>
      </c>
      <c r="C12" s="65">
        <v>5608219.2300000004</v>
      </c>
      <c r="D12" s="20">
        <v>523225.87</v>
      </c>
      <c r="E12" s="21">
        <v>7639747.0699999984</v>
      </c>
      <c r="F12" s="21">
        <v>796392.92999999993</v>
      </c>
      <c r="G12" s="22">
        <v>363202.88</v>
      </c>
      <c r="H12" s="65">
        <v>9322568.75</v>
      </c>
      <c r="I12" s="65">
        <v>24366267.32</v>
      </c>
      <c r="J12" s="20">
        <v>33688836.07</v>
      </c>
      <c r="K12" s="22">
        <v>17593666.469999995</v>
      </c>
      <c r="L12" s="66">
        <v>51282502.539999992</v>
      </c>
      <c r="N12" s="68">
        <v>11</v>
      </c>
    </row>
    <row r="13" spans="2:14" x14ac:dyDescent="0.2">
      <c r="B13" s="64">
        <v>2003</v>
      </c>
      <c r="C13" s="65">
        <v>10014883.863788407</v>
      </c>
      <c r="D13" s="20">
        <v>944726.99</v>
      </c>
      <c r="E13" s="21">
        <v>17605362.068447635</v>
      </c>
      <c r="F13" s="21">
        <v>1447961.9599999997</v>
      </c>
      <c r="G13" s="22">
        <v>724773.09000000008</v>
      </c>
      <c r="H13" s="65">
        <v>20722824.108447634</v>
      </c>
      <c r="I13" s="65">
        <v>26633354.009999998</v>
      </c>
      <c r="J13" s="20">
        <v>47356178.118447632</v>
      </c>
      <c r="K13" s="22">
        <v>5608723.3677215194</v>
      </c>
      <c r="L13" s="66">
        <v>52964901.486169152</v>
      </c>
      <c r="N13" s="68">
        <v>12</v>
      </c>
    </row>
    <row r="14" spans="2:14" x14ac:dyDescent="0.2">
      <c r="B14" s="64">
        <v>2004</v>
      </c>
      <c r="C14" s="65">
        <v>20374284.199494403</v>
      </c>
      <c r="D14" s="20">
        <v>894644.83999999985</v>
      </c>
      <c r="E14" s="21">
        <v>18173155.968564022</v>
      </c>
      <c r="F14" s="21">
        <v>1354775.94</v>
      </c>
      <c r="G14" s="22">
        <v>2454713.1799999997</v>
      </c>
      <c r="H14" s="65">
        <v>22877289.928564023</v>
      </c>
      <c r="I14" s="65">
        <v>56204303.250000007</v>
      </c>
      <c r="J14" s="20">
        <v>79081593.178564027</v>
      </c>
      <c r="K14" s="22">
        <v>3538631.8599999994</v>
      </c>
      <c r="L14" s="66">
        <v>82620225.038564026</v>
      </c>
      <c r="N14" s="68">
        <v>12</v>
      </c>
    </row>
    <row r="15" spans="2:14" x14ac:dyDescent="0.2">
      <c r="B15" s="64">
        <v>2005</v>
      </c>
      <c r="C15" s="65">
        <v>17521654.970000003</v>
      </c>
      <c r="D15" s="20">
        <v>2064274.63</v>
      </c>
      <c r="E15" s="21">
        <v>14204678.425746983</v>
      </c>
      <c r="F15" s="21">
        <v>1842205.2700000003</v>
      </c>
      <c r="G15" s="22">
        <v>3076309.5900000003</v>
      </c>
      <c r="H15" s="65">
        <v>21187467.915746983</v>
      </c>
      <c r="I15" s="65">
        <v>48423546.769999996</v>
      </c>
      <c r="J15" s="20">
        <v>69611014.685746983</v>
      </c>
      <c r="K15" s="22">
        <v>3376122.6599999992</v>
      </c>
      <c r="L15" s="66">
        <v>72987137.345746979</v>
      </c>
      <c r="N15" s="68">
        <v>12</v>
      </c>
    </row>
    <row r="16" spans="2:14" x14ac:dyDescent="0.2">
      <c r="B16" s="64">
        <v>2006</v>
      </c>
      <c r="C16" s="65">
        <v>12912019.449999999</v>
      </c>
      <c r="D16" s="20">
        <v>1358598.0899999999</v>
      </c>
      <c r="E16" s="21">
        <v>12037331.460000001</v>
      </c>
      <c r="F16" s="21">
        <v>938860.9829343434</v>
      </c>
      <c r="G16" s="22">
        <v>3368850.8100000005</v>
      </c>
      <c r="H16" s="65">
        <v>17703641.342934344</v>
      </c>
      <c r="I16" s="65">
        <v>63626777.529999986</v>
      </c>
      <c r="J16" s="20">
        <v>81330418.872934327</v>
      </c>
      <c r="K16" s="22">
        <v>1114534.0899999999</v>
      </c>
      <c r="L16" s="66">
        <v>82444952.96293433</v>
      </c>
      <c r="N16" s="68">
        <v>14</v>
      </c>
    </row>
    <row r="17" spans="2:14" x14ac:dyDescent="0.2">
      <c r="B17" s="64">
        <v>2007</v>
      </c>
      <c r="C17" s="65">
        <v>24909985.367516663</v>
      </c>
      <c r="D17" s="20">
        <v>914123.27</v>
      </c>
      <c r="E17" s="21">
        <v>19596016.667194121</v>
      </c>
      <c r="F17" s="21">
        <v>7000433.8885000004</v>
      </c>
      <c r="G17" s="22">
        <v>6501440.9120833352</v>
      </c>
      <c r="H17" s="65">
        <v>34012014.737777457</v>
      </c>
      <c r="I17" s="65">
        <v>117737257.516725</v>
      </c>
      <c r="J17" s="20">
        <v>151749272.25450248</v>
      </c>
      <c r="K17" s="22">
        <v>828778.59000000008</v>
      </c>
      <c r="L17" s="66">
        <v>152578050.84450248</v>
      </c>
      <c r="N17" s="68">
        <v>14</v>
      </c>
    </row>
    <row r="18" spans="2:14" x14ac:dyDescent="0.2">
      <c r="B18" s="64">
        <v>2008</v>
      </c>
      <c r="C18" s="65">
        <v>7960169.2730999999</v>
      </c>
      <c r="D18" s="20">
        <v>567372.77999999991</v>
      </c>
      <c r="E18" s="21">
        <v>22406599.112950001</v>
      </c>
      <c r="F18" s="21">
        <v>9314532.2527666669</v>
      </c>
      <c r="G18" s="22">
        <v>9132807.2668999992</v>
      </c>
      <c r="H18" s="65">
        <v>41421311.41261667</v>
      </c>
      <c r="I18" s="65">
        <v>153919342.69212502</v>
      </c>
      <c r="J18" s="20">
        <v>195340654.10474169</v>
      </c>
      <c r="K18" s="22">
        <v>859805.88</v>
      </c>
      <c r="L18" s="66">
        <v>196200459.98474169</v>
      </c>
      <c r="N18" s="68">
        <v>14</v>
      </c>
    </row>
    <row r="19" spans="2:14" x14ac:dyDescent="0.2">
      <c r="B19" s="64">
        <v>2009</v>
      </c>
      <c r="C19" s="65">
        <v>10331166.571091663</v>
      </c>
      <c r="D19" s="20">
        <v>169443.59</v>
      </c>
      <c r="E19" s="21">
        <v>30193826.491867691</v>
      </c>
      <c r="F19" s="21">
        <v>12013073.115566665</v>
      </c>
      <c r="G19" s="22">
        <v>10489653.337708334</v>
      </c>
      <c r="H19" s="65">
        <v>52865996.53514269</v>
      </c>
      <c r="I19" s="65">
        <v>195309154.23137504</v>
      </c>
      <c r="J19" s="20">
        <v>248175150.76651773</v>
      </c>
      <c r="K19" s="22">
        <v>380938.58999999997</v>
      </c>
      <c r="L19" s="66">
        <v>248556089.35651773</v>
      </c>
      <c r="N19" s="68">
        <v>15</v>
      </c>
    </row>
    <row r="20" spans="2:14" x14ac:dyDescent="0.2">
      <c r="B20" s="64">
        <v>2010</v>
      </c>
      <c r="C20" s="65">
        <v>1687259.0268166666</v>
      </c>
      <c r="D20" s="20">
        <v>130343.35</v>
      </c>
      <c r="E20" s="21">
        <v>24936760.029158335</v>
      </c>
      <c r="F20" s="21">
        <v>8625232.242025001</v>
      </c>
      <c r="G20" s="22">
        <v>10734492.937066667</v>
      </c>
      <c r="H20" s="65">
        <v>44426828.558250003</v>
      </c>
      <c r="I20" s="65">
        <v>166149734.06654164</v>
      </c>
      <c r="J20" s="20">
        <v>210576562.62479165</v>
      </c>
      <c r="K20" s="22">
        <v>369628.23</v>
      </c>
      <c r="L20" s="66">
        <v>210946190.85479164</v>
      </c>
      <c r="N20" s="68">
        <v>15</v>
      </c>
    </row>
    <row r="21" spans="2:14" x14ac:dyDescent="0.2">
      <c r="B21" s="64">
        <v>2011</v>
      </c>
      <c r="C21" s="65">
        <v>859296.25000000012</v>
      </c>
      <c r="D21" s="20">
        <v>107708.41188333332</v>
      </c>
      <c r="E21" s="21">
        <v>24199997.396924995</v>
      </c>
      <c r="F21" s="21">
        <v>12456930.128008334</v>
      </c>
      <c r="G21" s="22">
        <v>10832108.764108334</v>
      </c>
      <c r="H21" s="65">
        <v>47596744.700924993</v>
      </c>
      <c r="I21" s="65">
        <v>166159180.67506671</v>
      </c>
      <c r="J21" s="20">
        <v>213755925.3759917</v>
      </c>
      <c r="K21" s="22">
        <v>267326.60000000003</v>
      </c>
      <c r="L21" s="66">
        <v>214023251.9759917</v>
      </c>
      <c r="N21" s="68">
        <v>15</v>
      </c>
    </row>
    <row r="22" spans="2:14" x14ac:dyDescent="0.2">
      <c r="B22" s="64">
        <v>2012</v>
      </c>
      <c r="C22" s="65">
        <v>1130179.18</v>
      </c>
      <c r="D22" s="20">
        <v>415031.326925</v>
      </c>
      <c r="E22" s="21">
        <v>24124521.921341669</v>
      </c>
      <c r="F22" s="21">
        <v>11183171.173116667</v>
      </c>
      <c r="G22" s="22">
        <v>9474147.9858499989</v>
      </c>
      <c r="H22" s="65">
        <v>45196872.407233335</v>
      </c>
      <c r="I22" s="65">
        <v>205701063.26164165</v>
      </c>
      <c r="J22" s="20">
        <v>250897935.66887498</v>
      </c>
      <c r="K22" s="22">
        <v>563794.98</v>
      </c>
      <c r="L22" s="66">
        <v>251461730.64887497</v>
      </c>
      <c r="N22" s="68">
        <v>15</v>
      </c>
    </row>
    <row r="23" spans="2:14" x14ac:dyDescent="0.2">
      <c r="B23" s="69">
        <v>2013</v>
      </c>
      <c r="C23" s="70">
        <v>9062365.3455319125</v>
      </c>
      <c r="D23" s="27">
        <v>1198694.6590583334</v>
      </c>
      <c r="E23" s="28">
        <v>21400423.290317915</v>
      </c>
      <c r="F23" s="28">
        <v>12486952.355779788</v>
      </c>
      <c r="G23" s="29">
        <v>12243950.652721809</v>
      </c>
      <c r="H23" s="70">
        <v>47330020.957877845</v>
      </c>
      <c r="I23" s="70">
        <v>197341800.55750245</v>
      </c>
      <c r="J23" s="27">
        <v>244671821.51538029</v>
      </c>
      <c r="K23" s="29">
        <v>218028.08999999997</v>
      </c>
      <c r="L23" s="71">
        <v>244889849.6053803</v>
      </c>
      <c r="N23" s="72">
        <v>15</v>
      </c>
    </row>
    <row r="24" spans="2:14" x14ac:dyDescent="0.2">
      <c r="B24" s="76"/>
      <c r="C24" s="5"/>
      <c r="D24" s="5"/>
      <c r="E24" s="5"/>
      <c r="F24" s="5"/>
      <c r="G24" s="5"/>
      <c r="H24" s="5"/>
      <c r="I24" s="5"/>
      <c r="J24" s="5"/>
      <c r="K24" s="5"/>
      <c r="L24" s="3"/>
    </row>
    <row r="25" spans="2:14" x14ac:dyDescent="0.2">
      <c r="B25" s="73" t="s">
        <v>12</v>
      </c>
    </row>
    <row r="26" spans="2:14" x14ac:dyDescent="0.2">
      <c r="B26" s="74" t="s">
        <v>58</v>
      </c>
    </row>
    <row r="27" spans="2:14" x14ac:dyDescent="0.2">
      <c r="B27" s="74" t="s">
        <v>13</v>
      </c>
    </row>
    <row r="28" spans="2:14" x14ac:dyDescent="0.2">
      <c r="B28" s="74" t="s">
        <v>20</v>
      </c>
    </row>
    <row r="29" spans="2:14" x14ac:dyDescent="0.2">
      <c r="B29" s="74" t="s">
        <v>16</v>
      </c>
    </row>
  </sheetData>
  <mergeCells count="1">
    <mergeCell ref="B2:L2"/>
  </mergeCells>
  <pageMargins left="0.78740157480314965" right="0.78740157480314965" top="0.78740157480314965" bottom="0.78740157480314965" header="0.51181102362204722" footer="0.51181102362204722"/>
  <pageSetup paperSize="9" scale="65" orientation="landscape" r:id="rId1"/>
  <headerFooter alignWithMargins="0">
    <oddHeader xml:space="preserve">&amp;L </oddHeader>
    <oddFooter xml:space="preserve">&amp;L&amp;F, &amp;A&amp;R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Disclaimer</vt:lpstr>
      <vt:lpstr>Summarised data</vt:lpstr>
      <vt:lpstr>1) Claims Notified</vt:lpstr>
      <vt:lpstr>2) Nil Settled (NY)</vt:lpstr>
      <vt:lpstr>3) Nil Settled (SY)</vt:lpstr>
      <vt:lpstr>4) Settled At Cost (NY)</vt:lpstr>
      <vt:lpstr>5) Settled At Cost (SY)</vt:lpstr>
      <vt:lpstr>6) Incurred (NY)</vt:lpstr>
      <vt:lpstr>7) Paid (SY)</vt:lpstr>
      <vt:lpstr>8) Average Age (NY)</vt:lpstr>
      <vt:lpstr>'1) Claims Notified'!Print_Area</vt:lpstr>
      <vt:lpstr>'2) Nil Settled (NY)'!Print_Area</vt:lpstr>
      <vt:lpstr>'3) Nil Settled (SY)'!Print_Area</vt:lpstr>
      <vt:lpstr>'4) Settled At Cost (NY)'!Print_Area</vt:lpstr>
      <vt:lpstr>'5) Settled At Cost (SY)'!Print_Area</vt:lpstr>
      <vt:lpstr>'6) Incurred (NY)'!Print_Area</vt:lpstr>
      <vt:lpstr>'7) Paid (SY)'!Print_Area</vt:lpstr>
      <vt:lpstr>'8) Average Age (NY)'!Print_Area</vt:lpstr>
      <vt:lpstr>Disclaimer!Print_Area</vt:lpstr>
    </vt:vector>
  </TitlesOfParts>
  <Company>Norwich Union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Taylor</dc:creator>
  <cp:lastModifiedBy>Windows User</cp:lastModifiedBy>
  <cp:lastPrinted>2012-03-26T12:34:04Z</cp:lastPrinted>
  <dcterms:created xsi:type="dcterms:W3CDTF">2007-05-24T11:51:49Z</dcterms:created>
  <dcterms:modified xsi:type="dcterms:W3CDTF">2014-12-10T14:46:30Z</dcterms:modified>
</cp:coreProperties>
</file>