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EB3CFEF2-D968-46CE-9D84-6CCBA99071EE}" xr6:coauthVersionLast="47" xr6:coauthVersionMax="47" xr10:uidLastSave="{00000000-0000-0000-0000-000000000000}"/>
  <bookViews>
    <workbookView xWindow="765" yWindow="1830" windowWidth="21600" windowHeight="11385" xr2:uid="{00000000-000D-0000-FFFF-FFFF00000000}"/>
  </bookViews>
  <sheets>
    <sheet name="Q1 (i)" sheetId="1" r:id="rId1"/>
    <sheet name="Q1 (ii)" sheetId="2" r:id="rId2"/>
    <sheet name="Q1 Answers" sheetId="3" r:id="rId3"/>
    <sheet name="Q2 (i)" sheetId="4" r:id="rId4"/>
    <sheet name="Q2 (ii)" sheetId="5" r:id="rId5"/>
    <sheet name="Q2 (iii)" sheetId="6" r:id="rId6"/>
    <sheet name="Q2 Answers" sheetId="7" r:id="rId7"/>
    <sheet name="Q3 Model 1" sheetId="8" r:id="rId8"/>
    <sheet name="Q3 Model 2" sheetId="9" r:id="rId9"/>
    <sheet name="Q3 Answers" sheetId="10" r:id="rId10"/>
    <sheet name="Q4 Base" sheetId="11" r:id="rId11"/>
    <sheet name="Q4 (i)" sheetId="12" r:id="rId12"/>
    <sheet name="Q4 (ii)" sheetId="13" r:id="rId13"/>
    <sheet name="Q4 Answers" sheetId="14" r:id="rId14"/>
  </sheets>
  <definedNames>
    <definedName name="Model2_yield">'Q3 Model 2'!$C$29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3" l="1"/>
  <c r="F40" i="13"/>
  <c r="E40" i="13"/>
  <c r="D40" i="13"/>
  <c r="C40" i="13"/>
  <c r="G39" i="13"/>
  <c r="F39" i="13"/>
  <c r="E39" i="13"/>
  <c r="D39" i="13"/>
  <c r="C39" i="13"/>
  <c r="G38" i="13"/>
  <c r="F38" i="13"/>
  <c r="E38" i="13"/>
  <c r="C38" i="13"/>
  <c r="D38" i="13" s="1"/>
  <c r="G37" i="13"/>
  <c r="F37" i="13"/>
  <c r="E37" i="13"/>
  <c r="C37" i="13"/>
  <c r="D37" i="13" s="1"/>
  <c r="G36" i="13"/>
  <c r="E36" i="13"/>
  <c r="F36" i="13" s="1"/>
  <c r="C36" i="13"/>
  <c r="D36" i="13" s="1"/>
  <c r="G35" i="13"/>
  <c r="E35" i="13"/>
  <c r="F35" i="13" s="1"/>
  <c r="C35" i="13"/>
  <c r="D35" i="13" s="1"/>
  <c r="G34" i="13"/>
  <c r="E34" i="13"/>
  <c r="F34" i="13" s="1"/>
  <c r="D34" i="13"/>
  <c r="C34" i="13"/>
  <c r="G33" i="13"/>
  <c r="E33" i="13"/>
  <c r="F33" i="13" s="1"/>
  <c r="D33" i="13"/>
  <c r="C33" i="13"/>
  <c r="G32" i="13"/>
  <c r="F32" i="13"/>
  <c r="E32" i="13"/>
  <c r="D32" i="13"/>
  <c r="C32" i="13"/>
  <c r="G31" i="13"/>
  <c r="F31" i="13"/>
  <c r="E31" i="13"/>
  <c r="D31" i="13"/>
  <c r="C31" i="13"/>
  <c r="G30" i="13"/>
  <c r="F30" i="13"/>
  <c r="E30" i="13"/>
  <c r="C30" i="13"/>
  <c r="D30" i="13" s="1"/>
  <c r="G29" i="13"/>
  <c r="F29" i="13"/>
  <c r="E29" i="13"/>
  <c r="C29" i="13"/>
  <c r="D29" i="13" s="1"/>
  <c r="G28" i="13"/>
  <c r="E28" i="13"/>
  <c r="F28" i="13" s="1"/>
  <c r="C28" i="13"/>
  <c r="D28" i="13" s="1"/>
  <c r="G27" i="13"/>
  <c r="E27" i="13"/>
  <c r="F27" i="13" s="1"/>
  <c r="C27" i="13"/>
  <c r="D27" i="13" s="1"/>
  <c r="G26" i="13"/>
  <c r="E26" i="13"/>
  <c r="F26" i="13" s="1"/>
  <c r="D26" i="13"/>
  <c r="C26" i="13"/>
  <c r="G25" i="13"/>
  <c r="E25" i="13"/>
  <c r="F25" i="13" s="1"/>
  <c r="D25" i="13"/>
  <c r="C25" i="13"/>
  <c r="G24" i="13"/>
  <c r="F24" i="13"/>
  <c r="E24" i="13"/>
  <c r="D24" i="13"/>
  <c r="C24" i="13"/>
  <c r="G23" i="13"/>
  <c r="F23" i="13"/>
  <c r="E23" i="13"/>
  <c r="D23" i="13"/>
  <c r="C23" i="13"/>
  <c r="G22" i="13"/>
  <c r="F22" i="13"/>
  <c r="E22" i="13"/>
  <c r="C22" i="13"/>
  <c r="D22" i="13" s="1"/>
  <c r="G21" i="13"/>
  <c r="F21" i="13"/>
  <c r="E21" i="13"/>
  <c r="C21" i="13"/>
  <c r="D21" i="13" s="1"/>
  <c r="G20" i="13"/>
  <c r="E20" i="13"/>
  <c r="F20" i="13" s="1"/>
  <c r="C20" i="13"/>
  <c r="D20" i="13" s="1"/>
  <c r="G19" i="13"/>
  <c r="E19" i="13"/>
  <c r="F19" i="13" s="1"/>
  <c r="C19" i="13"/>
  <c r="D19" i="13" s="1"/>
  <c r="G18" i="13"/>
  <c r="E18" i="13"/>
  <c r="F18" i="13" s="1"/>
  <c r="D18" i="13"/>
  <c r="C18" i="13"/>
  <c r="G17" i="13"/>
  <c r="E17" i="13"/>
  <c r="F17" i="13" s="1"/>
  <c r="D17" i="13"/>
  <c r="C17" i="13"/>
  <c r="G16" i="13"/>
  <c r="F16" i="13"/>
  <c r="E16" i="13"/>
  <c r="D16" i="13"/>
  <c r="C16" i="13"/>
  <c r="G15" i="13"/>
  <c r="F15" i="13"/>
  <c r="E15" i="13"/>
  <c r="D15" i="13"/>
  <c r="C15" i="13"/>
  <c r="G14" i="13"/>
  <c r="F14" i="13"/>
  <c r="E14" i="13"/>
  <c r="C14" i="13"/>
  <c r="D14" i="13" s="1"/>
  <c r="G13" i="13"/>
  <c r="F13" i="13"/>
  <c r="E13" i="13"/>
  <c r="C13" i="13"/>
  <c r="D13" i="13" s="1"/>
  <c r="G12" i="13"/>
  <c r="E12" i="13"/>
  <c r="F12" i="13" s="1"/>
  <c r="C12" i="13"/>
  <c r="D12" i="13" s="1"/>
  <c r="G11" i="13"/>
  <c r="E11" i="13"/>
  <c r="F11" i="13" s="1"/>
  <c r="C11" i="13"/>
  <c r="D11" i="13" s="1"/>
  <c r="L6" i="11"/>
  <c r="C29" i="9"/>
  <c r="C30" i="9" s="1"/>
  <c r="C15" i="9"/>
  <c r="H143" i="8"/>
  <c r="G143" i="8"/>
  <c r="I143" i="8" s="1"/>
  <c r="I142" i="8"/>
  <c r="H142" i="8"/>
  <c r="G142" i="8"/>
  <c r="H141" i="8"/>
  <c r="G141" i="8"/>
  <c r="I141" i="8" s="1"/>
  <c r="H140" i="8"/>
  <c r="G140" i="8"/>
  <c r="I140" i="8" s="1"/>
  <c r="H139" i="8"/>
  <c r="G139" i="8"/>
  <c r="I139" i="8" s="1"/>
  <c r="H138" i="8"/>
  <c r="G138" i="8"/>
  <c r="I138" i="8" s="1"/>
  <c r="I137" i="8"/>
  <c r="H137" i="8"/>
  <c r="G137" i="8"/>
  <c r="I136" i="8"/>
  <c r="H136" i="8"/>
  <c r="G136" i="8"/>
  <c r="I135" i="8"/>
  <c r="H135" i="8"/>
  <c r="G135" i="8"/>
  <c r="I134" i="8"/>
  <c r="H134" i="8"/>
  <c r="G134" i="8"/>
  <c r="H133" i="8"/>
  <c r="G133" i="8"/>
  <c r="I133" i="8" s="1"/>
  <c r="H132" i="8"/>
  <c r="G132" i="8"/>
  <c r="I132" i="8" s="1"/>
  <c r="H131" i="8"/>
  <c r="G131" i="8"/>
  <c r="I131" i="8" s="1"/>
  <c r="H130" i="8"/>
  <c r="G130" i="8"/>
  <c r="I130" i="8" s="1"/>
  <c r="I129" i="8"/>
  <c r="H129" i="8"/>
  <c r="G129" i="8"/>
  <c r="I128" i="8"/>
  <c r="H128" i="8"/>
  <c r="G128" i="8"/>
  <c r="H127" i="8"/>
  <c r="G127" i="8"/>
  <c r="I127" i="8" s="1"/>
  <c r="I126" i="8"/>
  <c r="H126" i="8"/>
  <c r="G126" i="8"/>
  <c r="H125" i="8"/>
  <c r="G125" i="8"/>
  <c r="I125" i="8" s="1"/>
  <c r="H124" i="8"/>
  <c r="G124" i="8"/>
  <c r="I124" i="8" s="1"/>
  <c r="H123" i="8"/>
  <c r="G123" i="8"/>
  <c r="I123" i="8" s="1"/>
  <c r="H122" i="8"/>
  <c r="G122" i="8"/>
  <c r="I122" i="8" s="1"/>
  <c r="I121" i="8"/>
  <c r="H121" i="8"/>
  <c r="G121" i="8"/>
  <c r="I120" i="8"/>
  <c r="H120" i="8"/>
  <c r="G120" i="8"/>
  <c r="H119" i="8"/>
  <c r="G119" i="8"/>
  <c r="I119" i="8" s="1"/>
  <c r="I118" i="8"/>
  <c r="H118" i="8"/>
  <c r="G118" i="8"/>
  <c r="H117" i="8"/>
  <c r="G117" i="8"/>
  <c r="I117" i="8" s="1"/>
  <c r="H116" i="8"/>
  <c r="G116" i="8"/>
  <c r="I116" i="8" s="1"/>
  <c r="H115" i="8"/>
  <c r="G115" i="8"/>
  <c r="I115" i="8" s="1"/>
  <c r="H114" i="8"/>
  <c r="G114" i="8"/>
  <c r="I114" i="8" s="1"/>
  <c r="I113" i="8"/>
  <c r="H113" i="8"/>
  <c r="G113" i="8"/>
  <c r="I112" i="8"/>
  <c r="H112" i="8"/>
  <c r="G112" i="8"/>
  <c r="H111" i="8"/>
  <c r="G111" i="8"/>
  <c r="I111" i="8" s="1"/>
  <c r="I110" i="8"/>
  <c r="H110" i="8"/>
  <c r="G110" i="8"/>
  <c r="H109" i="8"/>
  <c r="G109" i="8"/>
  <c r="I109" i="8" s="1"/>
  <c r="H108" i="8"/>
  <c r="G108" i="8"/>
  <c r="I108" i="8" s="1"/>
  <c r="H107" i="8"/>
  <c r="G107" i="8"/>
  <c r="I107" i="8" s="1"/>
  <c r="H106" i="8"/>
  <c r="G106" i="8"/>
  <c r="I106" i="8" s="1"/>
  <c r="I105" i="8"/>
  <c r="H105" i="8"/>
  <c r="G105" i="8"/>
  <c r="I104" i="8"/>
  <c r="H104" i="8"/>
  <c r="G104" i="8"/>
  <c r="H103" i="8"/>
  <c r="G103" i="8"/>
  <c r="I103" i="8" s="1"/>
  <c r="I102" i="8"/>
  <c r="H102" i="8"/>
  <c r="G102" i="8"/>
  <c r="I101" i="8"/>
  <c r="H101" i="8"/>
  <c r="G101" i="8"/>
  <c r="H100" i="8"/>
  <c r="G100" i="8"/>
  <c r="I100" i="8" s="1"/>
  <c r="H99" i="8"/>
  <c r="G99" i="8"/>
  <c r="I99" i="8" s="1"/>
  <c r="H98" i="8"/>
  <c r="G98" i="8"/>
  <c r="I98" i="8" s="1"/>
  <c r="I97" i="8"/>
  <c r="H97" i="8"/>
  <c r="G97" i="8"/>
  <c r="I96" i="8"/>
  <c r="H96" i="8"/>
  <c r="G96" i="8"/>
  <c r="H95" i="8"/>
  <c r="G95" i="8"/>
  <c r="I95" i="8" s="1"/>
  <c r="I94" i="8"/>
  <c r="H94" i="8"/>
  <c r="G94" i="8"/>
  <c r="I93" i="8"/>
  <c r="H93" i="8"/>
  <c r="G93" i="8"/>
  <c r="H92" i="8"/>
  <c r="G92" i="8"/>
  <c r="I92" i="8" s="1"/>
  <c r="H91" i="8"/>
  <c r="G91" i="8"/>
  <c r="I91" i="8" s="1"/>
  <c r="H90" i="8"/>
  <c r="G90" i="8"/>
  <c r="I90" i="8" s="1"/>
  <c r="I89" i="8"/>
  <c r="H89" i="8"/>
  <c r="G89" i="8"/>
  <c r="I88" i="8"/>
  <c r="H88" i="8"/>
  <c r="G88" i="8"/>
  <c r="H87" i="8"/>
  <c r="G87" i="8"/>
  <c r="I87" i="8" s="1"/>
  <c r="I86" i="8"/>
  <c r="H86" i="8"/>
  <c r="G86" i="8"/>
  <c r="I85" i="8"/>
  <c r="H85" i="8"/>
  <c r="G85" i="8"/>
  <c r="H84" i="8"/>
  <c r="G84" i="8"/>
  <c r="I84" i="8" s="1"/>
  <c r="H83" i="8"/>
  <c r="G83" i="8"/>
  <c r="I83" i="8" s="1"/>
  <c r="H82" i="8"/>
  <c r="G82" i="8"/>
  <c r="I82" i="8" s="1"/>
  <c r="I81" i="8"/>
  <c r="H81" i="8"/>
  <c r="G81" i="8"/>
  <c r="I80" i="8"/>
  <c r="H80" i="8"/>
  <c r="G80" i="8"/>
  <c r="H79" i="8"/>
  <c r="G79" i="8"/>
  <c r="I79" i="8" s="1"/>
  <c r="I78" i="8"/>
  <c r="H78" i="8"/>
  <c r="G78" i="8"/>
  <c r="I77" i="8"/>
  <c r="H77" i="8"/>
  <c r="G77" i="8"/>
  <c r="H76" i="8"/>
  <c r="G76" i="8"/>
  <c r="I76" i="8" s="1"/>
  <c r="H75" i="8"/>
  <c r="G75" i="8"/>
  <c r="I75" i="8" s="1"/>
  <c r="H74" i="8"/>
  <c r="G74" i="8"/>
  <c r="I74" i="8" s="1"/>
  <c r="I73" i="8"/>
  <c r="H73" i="8"/>
  <c r="G73" i="8"/>
  <c r="I72" i="8"/>
  <c r="H72" i="8"/>
  <c r="G72" i="8"/>
  <c r="H71" i="8"/>
  <c r="G71" i="8"/>
  <c r="I71" i="8" s="1"/>
  <c r="I70" i="8"/>
  <c r="H70" i="8"/>
  <c r="G70" i="8"/>
  <c r="I69" i="8"/>
  <c r="H69" i="8"/>
  <c r="G69" i="8"/>
  <c r="H68" i="8"/>
  <c r="G68" i="8"/>
  <c r="I68" i="8" s="1"/>
  <c r="H67" i="8"/>
  <c r="G67" i="8"/>
  <c r="I67" i="8" s="1"/>
  <c r="H66" i="8"/>
  <c r="G66" i="8"/>
  <c r="I66" i="8" s="1"/>
  <c r="I65" i="8"/>
  <c r="H65" i="8"/>
  <c r="G65" i="8"/>
  <c r="I64" i="8"/>
  <c r="H64" i="8"/>
  <c r="G64" i="8"/>
  <c r="H63" i="8"/>
  <c r="G63" i="8"/>
  <c r="I63" i="8" s="1"/>
  <c r="I62" i="8"/>
  <c r="H62" i="8"/>
  <c r="G62" i="8"/>
  <c r="I61" i="8"/>
  <c r="H61" i="8"/>
  <c r="G61" i="8"/>
  <c r="H60" i="8"/>
  <c r="G60" i="8"/>
  <c r="I60" i="8" s="1"/>
  <c r="H59" i="8"/>
  <c r="G59" i="8"/>
  <c r="I59" i="8" s="1"/>
  <c r="H58" i="8"/>
  <c r="G58" i="8"/>
  <c r="I58" i="8" s="1"/>
  <c r="I57" i="8"/>
  <c r="H57" i="8"/>
  <c r="G57" i="8"/>
  <c r="I56" i="8"/>
  <c r="H56" i="8"/>
  <c r="G56" i="8"/>
  <c r="H55" i="8"/>
  <c r="G55" i="8"/>
  <c r="I55" i="8" s="1"/>
  <c r="I54" i="8"/>
  <c r="H54" i="8"/>
  <c r="G54" i="8"/>
  <c r="I53" i="8"/>
  <c r="H53" i="8"/>
  <c r="G53" i="8"/>
  <c r="H52" i="8"/>
  <c r="G52" i="8"/>
  <c r="I52" i="8" s="1"/>
  <c r="H51" i="8"/>
  <c r="G51" i="8"/>
  <c r="I51" i="8" s="1"/>
  <c r="H50" i="8"/>
  <c r="G50" i="8"/>
  <c r="I50" i="8" s="1"/>
  <c r="I49" i="8"/>
  <c r="H49" i="8"/>
  <c r="G49" i="8"/>
  <c r="I48" i="8"/>
  <c r="H48" i="8"/>
  <c r="G48" i="8"/>
  <c r="H47" i="8"/>
  <c r="G47" i="8"/>
  <c r="I47" i="8" s="1"/>
  <c r="I46" i="8"/>
  <c r="H46" i="8"/>
  <c r="G46" i="8"/>
  <c r="I45" i="8"/>
  <c r="H45" i="8"/>
  <c r="G45" i="8"/>
  <c r="H44" i="8"/>
  <c r="G44" i="8"/>
  <c r="I44" i="8" s="1"/>
  <c r="H43" i="8"/>
  <c r="G43" i="8"/>
  <c r="I43" i="8" s="1"/>
  <c r="H42" i="8"/>
  <c r="G42" i="8"/>
  <c r="I42" i="8" s="1"/>
  <c r="I41" i="8"/>
  <c r="H41" i="8"/>
  <c r="G41" i="8"/>
  <c r="I40" i="8"/>
  <c r="H40" i="8"/>
  <c r="G40" i="8"/>
  <c r="H39" i="8"/>
  <c r="G39" i="8"/>
  <c r="I39" i="8" s="1"/>
  <c r="I38" i="8"/>
  <c r="H38" i="8"/>
  <c r="G38" i="8"/>
  <c r="I37" i="8"/>
  <c r="H37" i="8"/>
  <c r="G37" i="8"/>
  <c r="H36" i="8"/>
  <c r="G36" i="8"/>
  <c r="I36" i="8" s="1"/>
  <c r="H35" i="8"/>
  <c r="G35" i="8"/>
  <c r="I35" i="8" s="1"/>
  <c r="H34" i="8"/>
  <c r="G34" i="8"/>
  <c r="I34" i="8" s="1"/>
  <c r="I33" i="8"/>
  <c r="H33" i="8"/>
  <c r="G33" i="8"/>
  <c r="I32" i="8"/>
  <c r="H32" i="8"/>
  <c r="G32" i="8"/>
  <c r="H31" i="8"/>
  <c r="G31" i="8"/>
  <c r="I31" i="8" s="1"/>
  <c r="I30" i="8"/>
  <c r="H30" i="8"/>
  <c r="G30" i="8"/>
  <c r="I29" i="8"/>
  <c r="H29" i="8"/>
  <c r="G29" i="8"/>
  <c r="H28" i="8"/>
  <c r="G28" i="8"/>
  <c r="I28" i="8" s="1"/>
  <c r="H27" i="8"/>
  <c r="G27" i="8"/>
  <c r="I27" i="8" s="1"/>
  <c r="H26" i="8"/>
  <c r="G26" i="8"/>
  <c r="I26" i="8" s="1"/>
  <c r="I25" i="8"/>
  <c r="H25" i="8"/>
  <c r="G25" i="8"/>
  <c r="I24" i="8"/>
  <c r="H24" i="8"/>
  <c r="G24" i="8"/>
  <c r="H23" i="8"/>
  <c r="G23" i="8"/>
  <c r="I23" i="8" s="1"/>
  <c r="C23" i="8"/>
  <c r="C24" i="8" s="1"/>
  <c r="C15" i="8"/>
  <c r="C25" i="8" l="1"/>
  <c r="F24" i="8"/>
  <c r="F25" i="8" l="1"/>
  <c r="C26" i="8"/>
  <c r="C27" i="8" l="1"/>
  <c r="F26" i="8"/>
  <c r="F27" i="8" l="1"/>
  <c r="C28" i="8"/>
  <c r="C29" i="8" l="1"/>
  <c r="F28" i="8"/>
  <c r="C30" i="8" l="1"/>
  <c r="F29" i="8"/>
  <c r="F30" i="8" l="1"/>
  <c r="C31" i="8"/>
  <c r="C32" i="8" l="1"/>
  <c r="F31" i="8"/>
  <c r="F32" i="8" l="1"/>
  <c r="C33" i="8"/>
  <c r="F33" i="8" l="1"/>
  <c r="C34" i="8"/>
  <c r="C35" i="8" l="1"/>
  <c r="F34" i="8"/>
  <c r="F35" i="8" l="1"/>
  <c r="C36" i="8"/>
  <c r="F36" i="8" l="1"/>
  <c r="C37" i="8"/>
  <c r="C38" i="8" l="1"/>
  <c r="F37" i="8"/>
  <c r="F38" i="8" l="1"/>
  <c r="C39" i="8"/>
  <c r="C40" i="8" l="1"/>
  <c r="F39" i="8"/>
  <c r="C41" i="8" l="1"/>
  <c r="F40" i="8"/>
  <c r="F41" i="8" l="1"/>
  <c r="C42" i="8"/>
  <c r="C43" i="8" l="1"/>
  <c r="F42" i="8"/>
  <c r="F43" i="8" l="1"/>
  <c r="C44" i="8"/>
  <c r="F44" i="8" l="1"/>
  <c r="C45" i="8"/>
  <c r="C46" i="8" l="1"/>
  <c r="F45" i="8"/>
  <c r="F46" i="8" l="1"/>
  <c r="C47" i="8"/>
  <c r="C48" i="8" l="1"/>
  <c r="F47" i="8"/>
  <c r="F48" i="8" l="1"/>
  <c r="C49" i="8"/>
  <c r="F49" i="8" l="1"/>
  <c r="C50" i="8"/>
  <c r="C51" i="8" l="1"/>
  <c r="F50" i="8"/>
  <c r="F51" i="8" l="1"/>
  <c r="C52" i="8"/>
  <c r="F52" i="8" l="1"/>
  <c r="C53" i="8"/>
  <c r="C54" i="8" l="1"/>
  <c r="F53" i="8"/>
  <c r="F54" i="8" l="1"/>
  <c r="C55" i="8"/>
  <c r="C56" i="8" l="1"/>
  <c r="F55" i="8"/>
  <c r="C57" i="8" l="1"/>
  <c r="F56" i="8"/>
  <c r="F57" i="8" l="1"/>
  <c r="C58" i="8"/>
  <c r="C59" i="8" l="1"/>
  <c r="F58" i="8"/>
  <c r="F59" i="8" l="1"/>
  <c r="C60" i="8"/>
  <c r="C61" i="8" l="1"/>
  <c r="F60" i="8"/>
  <c r="C62" i="8" l="1"/>
  <c r="F61" i="8"/>
  <c r="F62" i="8" l="1"/>
  <c r="C63" i="8"/>
  <c r="C64" i="8" l="1"/>
  <c r="F63" i="8"/>
  <c r="C65" i="8" l="1"/>
  <c r="F64" i="8"/>
  <c r="F65" i="8" l="1"/>
  <c r="C66" i="8"/>
  <c r="C67" i="8" l="1"/>
  <c r="F66" i="8"/>
  <c r="F67" i="8" l="1"/>
  <c r="C68" i="8"/>
  <c r="F68" i="8" l="1"/>
  <c r="C69" i="8"/>
  <c r="C70" i="8" l="1"/>
  <c r="F69" i="8"/>
  <c r="F70" i="8" l="1"/>
  <c r="C71" i="8"/>
  <c r="C72" i="8" l="1"/>
  <c r="F71" i="8"/>
  <c r="F72" i="8" l="1"/>
  <c r="C73" i="8"/>
  <c r="F73" i="8" l="1"/>
  <c r="C74" i="8"/>
  <c r="C75" i="8" l="1"/>
  <c r="F74" i="8"/>
  <c r="F75" i="8" l="1"/>
  <c r="C76" i="8"/>
  <c r="C77" i="8" l="1"/>
  <c r="F76" i="8"/>
  <c r="C78" i="8" l="1"/>
  <c r="F77" i="8"/>
  <c r="F78" i="8" l="1"/>
  <c r="C79" i="8"/>
  <c r="C80" i="8" l="1"/>
  <c r="F79" i="8"/>
  <c r="C81" i="8" l="1"/>
  <c r="F80" i="8"/>
  <c r="F81" i="8" l="1"/>
  <c r="C82" i="8"/>
  <c r="C83" i="8" l="1"/>
  <c r="F82" i="8"/>
  <c r="F83" i="8" l="1"/>
  <c r="C84" i="8"/>
  <c r="F84" i="8" l="1"/>
  <c r="C85" i="8"/>
  <c r="C86" i="8" l="1"/>
  <c r="F85" i="8"/>
  <c r="F86" i="8" l="1"/>
  <c r="C87" i="8"/>
  <c r="C88" i="8" l="1"/>
  <c r="F87" i="8"/>
  <c r="F88" i="8" l="1"/>
  <c r="C89" i="8"/>
  <c r="F89" i="8" l="1"/>
  <c r="C90" i="8"/>
  <c r="C91" i="8" l="1"/>
  <c r="F90" i="8"/>
  <c r="F91" i="8" l="1"/>
  <c r="C92" i="8"/>
  <c r="F92" i="8" l="1"/>
  <c r="C93" i="8"/>
  <c r="C94" i="8" l="1"/>
  <c r="F93" i="8"/>
  <c r="F94" i="8" l="1"/>
  <c r="C95" i="8"/>
  <c r="C96" i="8" l="1"/>
  <c r="F95" i="8"/>
  <c r="C97" i="8" l="1"/>
  <c r="F96" i="8"/>
  <c r="F97" i="8" l="1"/>
  <c r="C98" i="8"/>
  <c r="C99" i="8" l="1"/>
  <c r="F98" i="8"/>
  <c r="F99" i="8" l="1"/>
  <c r="C100" i="8"/>
  <c r="C101" i="8" l="1"/>
  <c r="F100" i="8"/>
  <c r="C102" i="8" l="1"/>
  <c r="F101" i="8"/>
  <c r="F102" i="8" l="1"/>
  <c r="C103" i="8"/>
  <c r="C104" i="8" l="1"/>
  <c r="F103" i="8"/>
  <c r="C105" i="8" l="1"/>
  <c r="F104" i="8"/>
  <c r="F105" i="8" l="1"/>
  <c r="C106" i="8"/>
  <c r="C107" i="8" l="1"/>
  <c r="F106" i="8"/>
  <c r="F107" i="8" l="1"/>
  <c r="C108" i="8"/>
  <c r="F108" i="8" l="1"/>
  <c r="C109" i="8"/>
  <c r="C110" i="8" l="1"/>
  <c r="F109" i="8"/>
  <c r="F110" i="8" l="1"/>
  <c r="C111" i="8"/>
  <c r="C112" i="8" l="1"/>
  <c r="F111" i="8"/>
  <c r="C113" i="8" l="1"/>
  <c r="F112" i="8"/>
  <c r="F113" i="8" l="1"/>
  <c r="C114" i="8"/>
  <c r="C115" i="8" l="1"/>
  <c r="F114" i="8"/>
  <c r="F115" i="8" l="1"/>
  <c r="C116" i="8"/>
  <c r="C117" i="8" l="1"/>
  <c r="F116" i="8"/>
  <c r="C118" i="8" l="1"/>
  <c r="F117" i="8"/>
  <c r="F118" i="8" l="1"/>
  <c r="C119" i="8"/>
  <c r="C120" i="8" l="1"/>
  <c r="F119" i="8"/>
  <c r="F120" i="8" l="1"/>
  <c r="C121" i="8"/>
  <c r="F121" i="8" l="1"/>
  <c r="C122" i="8"/>
  <c r="C123" i="8" l="1"/>
  <c r="F122" i="8"/>
  <c r="F123" i="8" l="1"/>
  <c r="C124" i="8"/>
  <c r="F124" i="8" l="1"/>
  <c r="C125" i="8"/>
  <c r="C126" i="8" l="1"/>
  <c r="F125" i="8"/>
  <c r="F126" i="8" l="1"/>
  <c r="C127" i="8"/>
  <c r="C128" i="8" l="1"/>
  <c r="F127" i="8"/>
  <c r="F128" i="8" l="1"/>
  <c r="C129" i="8"/>
  <c r="F129" i="8" l="1"/>
  <c r="C130" i="8"/>
  <c r="C131" i="8" l="1"/>
  <c r="F130" i="8"/>
  <c r="F131" i="8" l="1"/>
  <c r="C132" i="8"/>
  <c r="F132" i="8" l="1"/>
  <c r="C133" i="8"/>
  <c r="C134" i="8" l="1"/>
  <c r="F133" i="8"/>
  <c r="F134" i="8" l="1"/>
  <c r="C135" i="8"/>
  <c r="C136" i="8" l="1"/>
  <c r="F135" i="8"/>
  <c r="F136" i="8" l="1"/>
  <c r="C137" i="8"/>
  <c r="F137" i="8" l="1"/>
  <c r="C138" i="8"/>
  <c r="C139" i="8" l="1"/>
  <c r="F138" i="8"/>
  <c r="F139" i="8" l="1"/>
  <c r="C140" i="8"/>
  <c r="C141" i="8" l="1"/>
  <c r="F140" i="8"/>
  <c r="C142" i="8" l="1"/>
  <c r="F141" i="8"/>
  <c r="F142" i="8" l="1"/>
  <c r="C143" i="8"/>
  <c r="F143" i="8" s="1"/>
  <c r="F9" i="8" s="1"/>
</calcChain>
</file>

<file path=xl/sharedStrings.xml><?xml version="1.0" encoding="utf-8"?>
<sst xmlns="http://schemas.openxmlformats.org/spreadsheetml/2006/main" count="128" uniqueCount="102">
  <si>
    <t>Q1 (i) - workings</t>
  </si>
  <si>
    <t>Q1 (ii) - workings</t>
  </si>
  <si>
    <t>Q1 - Answers</t>
  </si>
  <si>
    <t>(i)(a)</t>
  </si>
  <si>
    <t>(i)(b)</t>
  </si>
  <si>
    <t>(ii)</t>
  </si>
  <si>
    <t>Q2 (i) - workings</t>
  </si>
  <si>
    <t>Q2 (ii) - workings</t>
  </si>
  <si>
    <t>Month</t>
  </si>
  <si>
    <t>Loan o/s at beginning of month</t>
  </si>
  <si>
    <t>Repayment</t>
  </si>
  <si>
    <t>Interest due</t>
  </si>
  <si>
    <t>Capital repaid</t>
  </si>
  <si>
    <t>Loan o/s at end of month</t>
  </si>
  <si>
    <t>Q2 (iii) - workings</t>
  </si>
  <si>
    <t>Q2 - Answers</t>
  </si>
  <si>
    <t>(i)</t>
  </si>
  <si>
    <t>(iii)</t>
  </si>
  <si>
    <t>Q3 - Model 1</t>
  </si>
  <si>
    <t>Purpose</t>
  </si>
  <si>
    <t>To calculate the change in market value of any bond from a change in interest rates at all durations.</t>
  </si>
  <si>
    <t>Inputs</t>
  </si>
  <si>
    <t>Output</t>
  </si>
  <si>
    <t>Bond name:</t>
  </si>
  <si>
    <t>Bond A</t>
  </si>
  <si>
    <t>Change in Market Value (£):</t>
  </si>
  <si>
    <t>Valuation Date</t>
  </si>
  <si>
    <t>Maturity Date</t>
  </si>
  <si>
    <t>Coupon (%)</t>
  </si>
  <si>
    <t>Coupon Frequency</t>
  </si>
  <si>
    <t>Semi-Annual</t>
  </si>
  <si>
    <t>Bond price (£)</t>
  </si>
  <si>
    <t>Market Value (£)</t>
  </si>
  <si>
    <t>Parallel Shift (basis points)</t>
  </si>
  <si>
    <t>Calculations</t>
  </si>
  <si>
    <t>Date</t>
  </si>
  <si>
    <t>Time (yrs)</t>
  </si>
  <si>
    <t>Spot Rate</t>
  </si>
  <si>
    <t>Cashflows</t>
  </si>
  <si>
    <t>PV01</t>
  </si>
  <si>
    <t>PV_DF</t>
  </si>
  <si>
    <t>PV01_DF</t>
  </si>
  <si>
    <t>Q3 - Model 2</t>
  </si>
  <si>
    <t>The output is generated by a VBA macro.  You have not been given this macro.</t>
  </si>
  <si>
    <t>Yield</t>
  </si>
  <si>
    <t>Duration</t>
  </si>
  <si>
    <t>Q3 - Answers</t>
  </si>
  <si>
    <t>Q4 - Base</t>
  </si>
  <si>
    <t>Age</t>
  </si>
  <si>
    <t>Independent rate of mortality</t>
  </si>
  <si>
    <t>Year of policy</t>
  </si>
  <si>
    <t>Independent rate of surrender</t>
  </si>
  <si>
    <t>Surrender penalty - percentage reduction in bid value of units</t>
  </si>
  <si>
    <t>Male</t>
  </si>
  <si>
    <t>Female</t>
  </si>
  <si>
    <t>qx</t>
  </si>
  <si>
    <t>qy</t>
  </si>
  <si>
    <t>t</t>
  </si>
  <si>
    <t>st</t>
  </si>
  <si>
    <t>The initial annual premium:</t>
  </si>
  <si>
    <r>
      <t xml:space="preserve">Premiums increase at a rate of </t>
    </r>
    <r>
      <rPr>
        <b/>
        <sz val="10"/>
        <color theme="1"/>
        <rFont val="Tahoma"/>
      </rPr>
      <t/>
    </r>
  </si>
  <si>
    <t xml:space="preserve"> compound per annum,</t>
  </si>
  <si>
    <t xml:space="preserve">     with the first increase being applied to the second premium.</t>
  </si>
  <si>
    <t>Rate of growth on assets in the unit fund</t>
  </si>
  <si>
    <t>per annum</t>
  </si>
  <si>
    <t>Rate of interest on non-unit fund cashflows</t>
  </si>
  <si>
    <t>Initial expenses</t>
  </si>
  <si>
    <t>Renewal expenses</t>
  </si>
  <si>
    <t>per annum payable on the second and subsequent premium dates</t>
  </si>
  <si>
    <t>Initial commission</t>
  </si>
  <si>
    <t>of first premium</t>
  </si>
  <si>
    <t>Renewal commission</t>
  </si>
  <si>
    <t>of second and subsequent premiums</t>
  </si>
  <si>
    <t>Allocated premium</t>
  </si>
  <si>
    <t>in the first year</t>
  </si>
  <si>
    <t>in the second year</t>
  </si>
  <si>
    <t>in subsequent years</t>
  </si>
  <si>
    <t>Bid/offer spread</t>
  </si>
  <si>
    <t>Management charge</t>
  </si>
  <si>
    <t>of the bid value of the units, deducted at the end of each policy year (before death, surrender and maturity benefits are paid).</t>
  </si>
  <si>
    <t>Risk discount rate</t>
  </si>
  <si>
    <t>Surrenders are assumed to occur at the end of the policy year</t>
  </si>
  <si>
    <t>Deaths are assumed to occur uniformly across each year of age</t>
  </si>
  <si>
    <t>The company does not hold non-unit reserves</t>
  </si>
  <si>
    <t>Q4 (i) - workings</t>
  </si>
  <si>
    <t>Policy year</t>
  </si>
  <si>
    <t>Value of units at start</t>
  </si>
  <si>
    <t>Premium</t>
  </si>
  <si>
    <t>Unit growth</t>
  </si>
  <si>
    <t>Value of units at year end</t>
  </si>
  <si>
    <t>Independent decrement rates</t>
  </si>
  <si>
    <t>Dependent decrement rates</t>
  </si>
  <si>
    <t>Male age</t>
  </si>
  <si>
    <t>Rate of mortality qx</t>
  </si>
  <si>
    <t>Female age</t>
  </si>
  <si>
    <t>Rate of mortality qy</t>
  </si>
  <si>
    <t>Rate of surrender</t>
  </si>
  <si>
    <t>Rate of failure of joint life (aq)xy death</t>
  </si>
  <si>
    <t>Dependent rate of surrender (aq)xy surrender</t>
  </si>
  <si>
    <t>Survival probability (ap)xy</t>
  </si>
  <si>
    <t>Survival to start of year t-1(ap)xy</t>
  </si>
  <si>
    <t>Q4 -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</si>
</sst>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[Red]\(&quot;£&quot;#,##0.00\)"/>
    <numFmt numFmtId="165" formatCode="0.0000%"/>
    <numFmt numFmtId="166" formatCode="0.000"/>
    <numFmt numFmtId="167" formatCode="[$$-409]#,##0"/>
    <numFmt numFmtId="168" formatCode="0.0%"/>
    <numFmt numFmtId="169" formatCode="0.00000000"/>
  </numFmts>
  <fonts count="13" x14ac:knownFonts="1">
    <font>
      <sz val="11"/>
      <color theme="1"/>
      <name val="Calibri"/>
      <scheme val="minor"/>
    </font>
    <font>
      <sz val="10"/>
      <color theme="1"/>
      <name val="Tahoma"/>
    </font>
    <font>
      <sz val="20"/>
      <color theme="1"/>
      <name val="tahoma"/>
    </font>
    <font>
      <b/>
      <sz val="14"/>
      <color theme="0"/>
      <name val="tahoma"/>
    </font>
    <font>
      <sz val="10"/>
      <name val="Tahoma"/>
    </font>
    <font>
      <b/>
      <sz val="10"/>
      <color theme="0"/>
      <name val="Tahoma"/>
    </font>
    <font>
      <b/>
      <sz val="10"/>
      <color rgb="FFFFC000"/>
      <name val="Tahoma"/>
    </font>
    <font>
      <sz val="10"/>
      <color indexed="4"/>
      <name val="Tahoma"/>
    </font>
    <font>
      <b/>
      <sz val="10"/>
      <name val="Tahoma"/>
    </font>
    <font>
      <b/>
      <sz val="10"/>
      <color theme="1"/>
      <name val="Tahoma"/>
    </font>
    <font>
      <i/>
      <sz val="10"/>
      <color theme="1"/>
      <name val="Tahoma"/>
    </font>
    <font>
      <sz val="10"/>
      <color theme="0"/>
      <name val="Tahoma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rgb="FFFFEAA7"/>
        <bgColor rgb="FFFFEAA7"/>
      </patternFill>
    </fill>
    <fill>
      <patternFill patternType="solid">
        <fgColor rgb="FFFFD653"/>
        <bgColor rgb="FFFFD653"/>
      </patternFill>
    </fill>
  </fills>
  <borders count="10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/>
  </cellStyleXfs>
  <cellXfs count="6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4" fillId="0" borderId="0" xfId="0" applyFont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0" fillId="4" borderId="0" xfId="0" applyFill="1"/>
    <xf numFmtId="0" fontId="1" fillId="4" borderId="0" xfId="0" applyFont="1" applyFill="1"/>
    <xf numFmtId="0" fontId="6" fillId="4" borderId="0" xfId="0" applyFont="1" applyFill="1"/>
    <xf numFmtId="0" fontId="1" fillId="4" borderId="0" xfId="0" applyFont="1" applyFill="1" applyAlignment="1">
      <alignment horizontal="left" indent="1"/>
    </xf>
    <xf numFmtId="0" fontId="1" fillId="4" borderId="0" xfId="0" applyFont="1" applyFill="1" applyAlignment="1">
      <alignment horizontal="left" vertical="center"/>
    </xf>
    <xf numFmtId="0" fontId="7" fillId="5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 wrapText="1"/>
    </xf>
    <xf numFmtId="4" fontId="8" fillId="6" borderId="3" xfId="0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10" fontId="7" fillId="5" borderId="3" xfId="1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/>
    <xf numFmtId="9" fontId="1" fillId="4" borderId="0" xfId="0" applyNumberFormat="1" applyFont="1" applyFill="1"/>
    <xf numFmtId="165" fontId="4" fillId="4" borderId="0" xfId="1" applyNumberFormat="1" applyFont="1" applyFill="1" applyAlignment="1">
      <alignment horizontal="right" indent="1"/>
    </xf>
    <xf numFmtId="0" fontId="9" fillId="4" borderId="0" xfId="0" applyFont="1" applyFill="1"/>
    <xf numFmtId="0" fontId="9" fillId="4" borderId="0" xfId="0" applyFont="1" applyFill="1" applyAlignment="1">
      <alignment wrapText="1"/>
    </xf>
    <xf numFmtId="14" fontId="1" fillId="4" borderId="0" xfId="0" applyNumberFormat="1" applyFont="1" applyFill="1"/>
    <xf numFmtId="166" fontId="4" fillId="4" borderId="0" xfId="1" applyNumberFormat="1" applyFont="1" applyFill="1" applyAlignment="1">
      <alignment horizontal="right" indent="1"/>
    </xf>
    <xf numFmtId="10" fontId="4" fillId="4" borderId="0" xfId="1" applyNumberFormat="1" applyFont="1" applyFill="1" applyAlignment="1">
      <alignment horizontal="right" indent="1"/>
    </xf>
    <xf numFmtId="166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indent="1"/>
    </xf>
    <xf numFmtId="4" fontId="8" fillId="6" borderId="3" xfId="0" applyNumberFormat="1" applyFont="1" applyFill="1" applyBorder="1" applyAlignment="1">
      <alignment horizontal="center"/>
    </xf>
    <xf numFmtId="0" fontId="10" fillId="4" borderId="0" xfId="0" applyFont="1" applyFill="1"/>
    <xf numFmtId="0" fontId="11" fillId="4" borderId="0" xfId="0" applyFont="1" applyFill="1" applyAlignment="1">
      <alignment horizontal="left" indent="1"/>
    </xf>
    <xf numFmtId="10" fontId="11" fillId="4" borderId="0" xfId="1" applyNumberFormat="1" applyFont="1" applyFill="1"/>
    <xf numFmtId="0" fontId="11" fillId="4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indent="1"/>
    </xf>
    <xf numFmtId="0" fontId="2" fillId="2" borderId="1" xfId="0" applyFont="1" applyFill="1" applyBorder="1" applyAlignment="1">
      <alignment horizontal="right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0" fontId="1" fillId="0" borderId="2" xfId="0" applyFont="1" applyBorder="1" applyAlignment="1">
      <alignment horizontal="right"/>
    </xf>
    <xf numFmtId="168" fontId="1" fillId="0" borderId="2" xfId="1" applyNumberFormat="1" applyFont="1" applyBorder="1" applyAlignment="1">
      <alignment horizontal="center"/>
    </xf>
    <xf numFmtId="168" fontId="1" fillId="0" borderId="0" xfId="1" applyNumberFormat="1" applyFont="1" applyAlignment="1">
      <alignment horizontal="center"/>
    </xf>
    <xf numFmtId="10" fontId="9" fillId="0" borderId="0" xfId="0" applyNumberFormat="1" applyFont="1" applyAlignment="1">
      <alignment horizontal="right" indent="1"/>
    </xf>
    <xf numFmtId="0" fontId="9" fillId="0" borderId="0" xfId="0" applyFont="1" applyAlignment="1">
      <alignment horizontal="right" indent="1"/>
    </xf>
    <xf numFmtId="9" fontId="9" fillId="0" borderId="0" xfId="0" applyNumberFormat="1" applyFont="1" applyAlignment="1">
      <alignment horizontal="right" indent="1"/>
    </xf>
    <xf numFmtId="0" fontId="4" fillId="0" borderId="0" xfId="1" applyNumberFormat="1" applyFont="1"/>
    <xf numFmtId="0" fontId="4" fillId="0" borderId="0" xfId="1" applyNumberFormat="1" applyFont="1" applyAlignment="1">
      <alignment horizontal="right"/>
    </xf>
    <xf numFmtId="0" fontId="1" fillId="4" borderId="2" xfId="0" applyFont="1" applyFill="1" applyBorder="1"/>
    <xf numFmtId="169" fontId="1" fillId="4" borderId="2" xfId="0" applyNumberFormat="1" applyFont="1" applyFill="1" applyBorder="1"/>
    <xf numFmtId="168" fontId="1" fillId="4" borderId="2" xfId="1" applyNumberFormat="1" applyFont="1" applyFill="1" applyBorder="1"/>
    <xf numFmtId="168" fontId="1" fillId="4" borderId="0" xfId="1" applyNumberFormat="1" applyFont="1" applyFill="1"/>
    <xf numFmtId="169" fontId="1" fillId="4" borderId="2" xfId="1" applyNumberFormat="1" applyFont="1" applyFill="1" applyBorder="1" applyAlignment="1">
      <alignment horizontal="right"/>
    </xf>
    <xf numFmtId="10" fontId="1" fillId="0" borderId="2" xfId="0" applyNumberFormat="1" applyFont="1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"/>
  <sheetViews>
    <sheetView tabSelected="1" workbookViewId="0"/>
  </sheetViews>
  <sheetFormatPr defaultRowHeight="12.75" x14ac:dyDescent="0.2"/>
  <cols>
    <col min="1" max="1" width="9.140625" style="1" customWidth="1"/>
    <col min="2" max="16384" width="9.140625" style="1"/>
  </cols>
  <sheetData>
    <row r="2" spans="1:1" s="2" customFormat="1" ht="25.5" x14ac:dyDescent="0.35">
      <c r="A2" s="3" t="s">
        <v>0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"/>
  <sheetViews>
    <sheetView workbookViewId="0"/>
  </sheetViews>
  <sheetFormatPr defaultRowHeight="12.75" x14ac:dyDescent="0.2"/>
  <cols>
    <col min="1" max="16384" width="9.140625" style="12"/>
  </cols>
  <sheetData>
    <row r="2" spans="1:1" s="2" customFormat="1" ht="25.5" x14ac:dyDescent="0.35">
      <c r="A2" s="3" t="s">
        <v>46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E389"/>
  </sheetPr>
  <dimension ref="A2:O47"/>
  <sheetViews>
    <sheetView workbookViewId="0"/>
  </sheetViews>
  <sheetFormatPr defaultRowHeight="12.75" x14ac:dyDescent="0.2"/>
  <cols>
    <col min="1" max="1" width="9.140625" style="1"/>
    <col min="2" max="2" width="9.140625" style="40"/>
    <col min="3" max="4" width="10" style="1" bestFit="1" customWidth="1"/>
    <col min="5" max="6" width="9.140625" style="1"/>
    <col min="7" max="7" width="14.28515625" style="1" customWidth="1"/>
    <col min="8" max="8" width="19.42578125" style="1" customWidth="1"/>
    <col min="9" max="9" width="14.28515625" style="1" customWidth="1"/>
    <col min="10" max="10" width="9.140625" style="1"/>
    <col min="11" max="11" width="54.7109375" style="1" bestFit="1" customWidth="1"/>
    <col min="12" max="12" width="12.85546875" style="41" bestFit="1" customWidth="1"/>
    <col min="13" max="16384" width="9.140625" style="1"/>
  </cols>
  <sheetData>
    <row r="2" spans="1:15" s="2" customFormat="1" ht="25.5" x14ac:dyDescent="0.35">
      <c r="A2" s="3" t="s">
        <v>47</v>
      </c>
      <c r="L2" s="42"/>
    </row>
    <row r="4" spans="1:15" ht="42" customHeight="1" x14ac:dyDescent="0.2">
      <c r="B4" s="60" t="s">
        <v>48</v>
      </c>
      <c r="C4" s="63" t="s">
        <v>49</v>
      </c>
      <c r="D4" s="64"/>
      <c r="E4" s="40"/>
      <c r="F4" s="60" t="s">
        <v>50</v>
      </c>
      <c r="G4" s="60" t="s">
        <v>51</v>
      </c>
      <c r="H4" s="60" t="s">
        <v>52</v>
      </c>
      <c r="I4" s="43"/>
    </row>
    <row r="5" spans="1:15" s="40" customFormat="1" x14ac:dyDescent="0.2">
      <c r="B5" s="61"/>
      <c r="C5" s="8" t="s">
        <v>53</v>
      </c>
      <c r="D5" s="8" t="s">
        <v>54</v>
      </c>
      <c r="F5" s="62"/>
      <c r="G5" s="62"/>
      <c r="H5" s="61"/>
      <c r="I5" s="43"/>
      <c r="L5" s="41"/>
    </row>
    <row r="6" spans="1:15" s="40" customFormat="1" x14ac:dyDescent="0.2">
      <c r="B6" s="62"/>
      <c r="C6" s="8" t="s">
        <v>55</v>
      </c>
      <c r="D6" s="8" t="s">
        <v>56</v>
      </c>
      <c r="F6" s="8" t="s">
        <v>57</v>
      </c>
      <c r="G6" s="8" t="s">
        <v>58</v>
      </c>
      <c r="H6" s="62"/>
      <c r="K6" s="44" t="s">
        <v>59</v>
      </c>
      <c r="L6" s="45">
        <f>6000*1</f>
        <v>6000</v>
      </c>
    </row>
    <row r="7" spans="1:15" s="40" customFormat="1" x14ac:dyDescent="0.2">
      <c r="B7" s="9">
        <v>30</v>
      </c>
      <c r="C7" s="46">
        <v>4.6690000000000002E-4</v>
      </c>
      <c r="D7" s="9">
        <v>4.4320000000000004E-4</v>
      </c>
      <c r="F7" s="9">
        <v>1</v>
      </c>
      <c r="G7" s="47">
        <v>0.1</v>
      </c>
      <c r="H7" s="47">
        <v>0.2</v>
      </c>
      <c r="I7" s="48"/>
      <c r="K7" s="44" t="s">
        <v>60</v>
      </c>
      <c r="L7" s="49">
        <v>1.4999999999999999E-2</v>
      </c>
      <c r="M7" s="44" t="s">
        <v>61</v>
      </c>
    </row>
    <row r="8" spans="1:15" s="40" customFormat="1" x14ac:dyDescent="0.2">
      <c r="B8" s="9">
        <v>31</v>
      </c>
      <c r="C8" s="46">
        <v>5.0049999999999997E-4</v>
      </c>
      <c r="D8" s="9">
        <v>4.8319999999999998E-4</v>
      </c>
      <c r="F8" s="9">
        <v>2</v>
      </c>
      <c r="G8" s="47">
        <v>0.09</v>
      </c>
      <c r="H8" s="47">
        <v>0.17499999999999999</v>
      </c>
      <c r="I8" s="48"/>
      <c r="K8" s="44" t="s">
        <v>62</v>
      </c>
      <c r="L8" s="50"/>
    </row>
    <row r="9" spans="1:15" s="40" customFormat="1" x14ac:dyDescent="0.2">
      <c r="B9" s="9">
        <v>32</v>
      </c>
      <c r="C9" s="46">
        <v>5.3269999999999988E-4</v>
      </c>
      <c r="D9" s="9">
        <v>5.264E-4</v>
      </c>
      <c r="F9" s="9">
        <v>3</v>
      </c>
      <c r="G9" s="47">
        <v>0.08</v>
      </c>
      <c r="H9" s="47">
        <v>0.15</v>
      </c>
      <c r="I9" s="48"/>
      <c r="L9" s="50"/>
    </row>
    <row r="10" spans="1:15" s="40" customFormat="1" x14ac:dyDescent="0.2">
      <c r="B10" s="9">
        <v>33</v>
      </c>
      <c r="C10" s="46">
        <v>5.669999999999999E-4</v>
      </c>
      <c r="D10" s="9">
        <v>5.6959999999999997E-4</v>
      </c>
      <c r="F10" s="9">
        <v>4</v>
      </c>
      <c r="G10" s="47">
        <v>7.0000000000000007E-2</v>
      </c>
      <c r="H10" s="47">
        <v>0.125</v>
      </c>
      <c r="I10" s="48"/>
      <c r="K10" s="44" t="s">
        <v>63</v>
      </c>
      <c r="L10" s="49">
        <v>3.5000000000000003E-2</v>
      </c>
      <c r="M10" s="40" t="s">
        <v>64</v>
      </c>
    </row>
    <row r="11" spans="1:15" s="40" customFormat="1" x14ac:dyDescent="0.2">
      <c r="B11" s="9">
        <v>34</v>
      </c>
      <c r="C11" s="46">
        <v>6.0480000000000006E-4</v>
      </c>
      <c r="D11" s="9">
        <v>6.112E-4</v>
      </c>
      <c r="F11" s="9">
        <v>5</v>
      </c>
      <c r="G11" s="47">
        <v>0.06</v>
      </c>
      <c r="H11" s="47">
        <v>0.1</v>
      </c>
      <c r="I11" s="48"/>
      <c r="K11" s="44" t="s">
        <v>65</v>
      </c>
      <c r="L11" s="49">
        <v>2.5000000000000001E-2</v>
      </c>
      <c r="M11" s="40" t="s">
        <v>64</v>
      </c>
    </row>
    <row r="12" spans="1:15" x14ac:dyDescent="0.2">
      <c r="B12" s="9">
        <v>35</v>
      </c>
      <c r="C12" s="6">
        <v>6.446999999999999E-4</v>
      </c>
      <c r="D12" s="6">
        <v>6.5039999999999998E-4</v>
      </c>
      <c r="E12" s="40"/>
      <c r="F12" s="9">
        <v>6</v>
      </c>
      <c r="G12" s="47">
        <v>0.05</v>
      </c>
      <c r="H12" s="47">
        <v>0.1</v>
      </c>
      <c r="I12" s="48"/>
      <c r="K12" s="44"/>
      <c r="L12" s="50"/>
      <c r="M12" s="40"/>
      <c r="N12" s="40"/>
      <c r="O12" s="40"/>
    </row>
    <row r="13" spans="1:15" x14ac:dyDescent="0.2">
      <c r="B13" s="9">
        <v>36</v>
      </c>
      <c r="C13" s="6">
        <v>6.9160000000000011E-4</v>
      </c>
      <c r="D13" s="6">
        <v>6.8720000000000001E-4</v>
      </c>
      <c r="E13" s="40"/>
      <c r="F13" s="9">
        <v>7</v>
      </c>
      <c r="G13" s="47">
        <v>4.4999999999999998E-2</v>
      </c>
      <c r="H13" s="47">
        <v>0.1</v>
      </c>
      <c r="I13" s="48"/>
      <c r="K13" s="44" t="s">
        <v>66</v>
      </c>
      <c r="L13" s="45">
        <v>500</v>
      </c>
    </row>
    <row r="14" spans="1:15" x14ac:dyDescent="0.2">
      <c r="B14" s="9">
        <v>37</v>
      </c>
      <c r="C14" s="6">
        <v>7.4269999999999989E-4</v>
      </c>
      <c r="D14" s="6">
        <v>7.2800000000000002E-4</v>
      </c>
      <c r="E14" s="40"/>
      <c r="F14" s="9">
        <v>8</v>
      </c>
      <c r="G14" s="47">
        <v>0.04</v>
      </c>
      <c r="H14" s="47">
        <v>0.1</v>
      </c>
      <c r="I14" s="48"/>
      <c r="K14" s="44" t="s">
        <v>67</v>
      </c>
      <c r="L14" s="45">
        <v>100</v>
      </c>
      <c r="M14" s="1" t="s">
        <v>68</v>
      </c>
    </row>
    <row r="15" spans="1:15" x14ac:dyDescent="0.2">
      <c r="B15" s="9">
        <v>38</v>
      </c>
      <c r="C15" s="6">
        <v>7.9030000000000007E-4</v>
      </c>
      <c r="D15" s="6">
        <v>7.7439999999999996E-4</v>
      </c>
      <c r="E15" s="40"/>
      <c r="F15" s="9">
        <v>9</v>
      </c>
      <c r="G15" s="47">
        <v>3.5000000000000003E-2</v>
      </c>
      <c r="H15" s="47">
        <v>0.1</v>
      </c>
      <c r="I15" s="48"/>
      <c r="K15" s="44" t="s">
        <v>69</v>
      </c>
      <c r="L15" s="51">
        <v>0.2</v>
      </c>
      <c r="M15" s="1" t="s">
        <v>70</v>
      </c>
    </row>
    <row r="16" spans="1:15" x14ac:dyDescent="0.2">
      <c r="B16" s="9">
        <v>39</v>
      </c>
      <c r="C16" s="6">
        <v>8.343999999999999E-4</v>
      </c>
      <c r="D16" s="6">
        <v>8.2399999999999997E-4</v>
      </c>
      <c r="E16" s="40"/>
      <c r="F16" s="9">
        <v>10</v>
      </c>
      <c r="G16" s="47">
        <v>0.03</v>
      </c>
      <c r="H16" s="47">
        <v>0.05</v>
      </c>
      <c r="I16" s="48"/>
      <c r="K16" s="44" t="s">
        <v>71</v>
      </c>
      <c r="L16" s="51">
        <v>0.02</v>
      </c>
      <c r="M16" s="1" t="s">
        <v>72</v>
      </c>
    </row>
    <row r="17" spans="2:13" x14ac:dyDescent="0.2">
      <c r="B17" s="9">
        <v>40</v>
      </c>
      <c r="C17" s="6">
        <v>8.7849999999999994E-4</v>
      </c>
      <c r="D17" s="6">
        <v>8.7680000000000006E-4</v>
      </c>
      <c r="E17" s="40"/>
      <c r="F17" s="9">
        <v>11</v>
      </c>
      <c r="G17" s="47">
        <v>2.5000000000000001E-2</v>
      </c>
      <c r="H17" s="47">
        <v>0.05</v>
      </c>
      <c r="I17" s="48"/>
      <c r="L17" s="50"/>
    </row>
    <row r="18" spans="2:13" x14ac:dyDescent="0.2">
      <c r="B18" s="9">
        <v>41</v>
      </c>
      <c r="C18" s="6">
        <v>9.3239999999999979E-4</v>
      </c>
      <c r="D18" s="6">
        <v>9.3600000000000009E-4</v>
      </c>
      <c r="E18" s="40"/>
      <c r="F18" s="9">
        <v>12</v>
      </c>
      <c r="G18" s="47">
        <v>2.5000000000000001E-2</v>
      </c>
      <c r="H18" s="47">
        <v>0.05</v>
      </c>
      <c r="I18" s="48"/>
      <c r="K18" s="44" t="s">
        <v>73</v>
      </c>
      <c r="L18" s="51">
        <v>0.85</v>
      </c>
      <c r="M18" s="1" t="s">
        <v>74</v>
      </c>
    </row>
    <row r="19" spans="2:13" x14ac:dyDescent="0.2">
      <c r="B19" s="9">
        <v>42</v>
      </c>
      <c r="C19" s="6">
        <v>1.0030999999999998E-3</v>
      </c>
      <c r="D19" s="6">
        <v>1.0031999999999999E-3</v>
      </c>
      <c r="E19" s="40"/>
      <c r="F19" s="9">
        <v>13</v>
      </c>
      <c r="G19" s="47">
        <v>2.5000000000000001E-2</v>
      </c>
      <c r="H19" s="47">
        <v>0.05</v>
      </c>
      <c r="I19" s="48"/>
      <c r="K19" s="44"/>
      <c r="L19" s="51">
        <v>0.95</v>
      </c>
      <c r="M19" s="1" t="s">
        <v>75</v>
      </c>
    </row>
    <row r="20" spans="2:13" x14ac:dyDescent="0.2">
      <c r="B20" s="9">
        <v>43</v>
      </c>
      <c r="C20" s="6">
        <v>1.0920000000000001E-3</v>
      </c>
      <c r="D20" s="6">
        <v>1.0792E-3</v>
      </c>
      <c r="E20" s="40"/>
      <c r="F20" s="9">
        <v>14</v>
      </c>
      <c r="G20" s="47">
        <v>2.5000000000000001E-2</v>
      </c>
      <c r="H20" s="47">
        <v>0.05</v>
      </c>
      <c r="I20" s="48"/>
      <c r="K20" s="44"/>
      <c r="L20" s="51">
        <v>1</v>
      </c>
      <c r="M20" s="1" t="s">
        <v>76</v>
      </c>
    </row>
    <row r="21" spans="2:13" x14ac:dyDescent="0.2">
      <c r="B21" s="9">
        <v>44</v>
      </c>
      <c r="C21" s="6">
        <v>1.204E-3</v>
      </c>
      <c r="D21" s="6">
        <v>1.1639999999999999E-3</v>
      </c>
      <c r="E21" s="40"/>
      <c r="F21" s="9">
        <v>15</v>
      </c>
      <c r="G21" s="47">
        <v>2.5000000000000001E-2</v>
      </c>
      <c r="H21" s="47">
        <v>0.03</v>
      </c>
      <c r="I21" s="48"/>
      <c r="K21" s="44"/>
      <c r="L21" s="50"/>
    </row>
    <row r="22" spans="2:13" x14ac:dyDescent="0.2">
      <c r="B22" s="9">
        <v>45</v>
      </c>
      <c r="C22" s="6">
        <v>1.3397999999999999E-3</v>
      </c>
      <c r="D22" s="6">
        <v>1.2584E-3</v>
      </c>
      <c r="E22" s="40"/>
      <c r="F22" s="9">
        <v>16</v>
      </c>
      <c r="G22" s="47">
        <v>2.5000000000000001E-2</v>
      </c>
      <c r="H22" s="47">
        <v>0.03</v>
      </c>
      <c r="I22" s="48"/>
      <c r="K22" s="1" t="s">
        <v>77</v>
      </c>
      <c r="L22" s="51">
        <v>0.04</v>
      </c>
    </row>
    <row r="23" spans="2:13" x14ac:dyDescent="0.2">
      <c r="B23" s="9">
        <v>46</v>
      </c>
      <c r="C23" s="6">
        <v>1.4945E-3</v>
      </c>
      <c r="D23" s="6">
        <v>1.3648000000000002E-3</v>
      </c>
      <c r="E23" s="40"/>
      <c r="F23" s="9">
        <v>17</v>
      </c>
      <c r="G23" s="47">
        <v>2.5000000000000001E-2</v>
      </c>
      <c r="H23" s="47">
        <v>0.03</v>
      </c>
      <c r="I23" s="48"/>
      <c r="K23" s="1" t="s">
        <v>78</v>
      </c>
      <c r="L23" s="49">
        <v>5.0000000000000001E-3</v>
      </c>
      <c r="M23" s="1" t="s">
        <v>79</v>
      </c>
    </row>
    <row r="24" spans="2:13" x14ac:dyDescent="0.2">
      <c r="B24" s="9">
        <v>47</v>
      </c>
      <c r="C24" s="6">
        <v>1.6715999999999999E-3</v>
      </c>
      <c r="D24" s="6">
        <v>1.4832000000000001E-3</v>
      </c>
      <c r="E24" s="40"/>
      <c r="F24" s="9">
        <v>18</v>
      </c>
      <c r="G24" s="47">
        <v>2.5000000000000001E-2</v>
      </c>
      <c r="H24" s="47">
        <v>0.03</v>
      </c>
      <c r="I24" s="48"/>
      <c r="L24" s="50"/>
    </row>
    <row r="25" spans="2:13" x14ac:dyDescent="0.2">
      <c r="B25" s="9">
        <v>48</v>
      </c>
      <c r="C25" s="6">
        <v>1.8787999999999999E-3</v>
      </c>
      <c r="D25" s="6">
        <v>1.6160000000000002E-3</v>
      </c>
      <c r="E25" s="40"/>
      <c r="F25" s="9">
        <v>19</v>
      </c>
      <c r="G25" s="47">
        <v>2.5000000000000001E-2</v>
      </c>
      <c r="H25" s="47">
        <v>0.03</v>
      </c>
      <c r="I25" s="48"/>
      <c r="K25" s="1" t="s">
        <v>80</v>
      </c>
      <c r="L25" s="51">
        <v>0.05</v>
      </c>
      <c r="M25" s="40" t="s">
        <v>64</v>
      </c>
    </row>
    <row r="26" spans="2:13" x14ac:dyDescent="0.2">
      <c r="B26" s="9">
        <v>49</v>
      </c>
      <c r="C26" s="6">
        <v>2.1196000000000001E-3</v>
      </c>
      <c r="D26" s="6">
        <v>1.7688000000000003E-3</v>
      </c>
      <c r="E26" s="40"/>
      <c r="F26" s="9">
        <v>20</v>
      </c>
      <c r="G26" s="47">
        <v>0.01</v>
      </c>
      <c r="H26" s="47">
        <v>0.01</v>
      </c>
      <c r="I26" s="48"/>
    </row>
    <row r="27" spans="2:13" x14ac:dyDescent="0.2">
      <c r="B27" s="9">
        <v>50</v>
      </c>
      <c r="C27" s="6">
        <v>2.3933000000000001E-3</v>
      </c>
      <c r="D27" s="6">
        <v>1.9440000000000004E-3</v>
      </c>
      <c r="E27" s="40"/>
      <c r="F27" s="9">
        <v>21</v>
      </c>
      <c r="G27" s="47">
        <v>0.01</v>
      </c>
      <c r="H27" s="47">
        <v>0.01</v>
      </c>
      <c r="I27" s="48"/>
      <c r="K27" s="44" t="s">
        <v>81</v>
      </c>
    </row>
    <row r="28" spans="2:13" x14ac:dyDescent="0.2">
      <c r="B28" s="9">
        <v>51</v>
      </c>
      <c r="C28" s="6">
        <v>2.6928999999999998E-3</v>
      </c>
      <c r="D28" s="6">
        <v>2.1408E-3</v>
      </c>
      <c r="E28" s="40"/>
      <c r="F28" s="9">
        <v>22</v>
      </c>
      <c r="G28" s="47">
        <v>0.01</v>
      </c>
      <c r="H28" s="47">
        <v>0.01</v>
      </c>
      <c r="I28" s="48"/>
      <c r="K28" s="44" t="s">
        <v>82</v>
      </c>
    </row>
    <row r="29" spans="2:13" x14ac:dyDescent="0.2">
      <c r="B29" s="9">
        <v>52</v>
      </c>
      <c r="C29" s="6">
        <v>3.0183999999999996E-3</v>
      </c>
      <c r="D29" s="6">
        <v>2.3544000000000004E-3</v>
      </c>
      <c r="E29" s="40"/>
      <c r="F29" s="9">
        <v>23</v>
      </c>
      <c r="G29" s="47">
        <v>0.01</v>
      </c>
      <c r="H29" s="47">
        <v>0.01</v>
      </c>
      <c r="I29" s="48"/>
    </row>
    <row r="30" spans="2:13" x14ac:dyDescent="0.2">
      <c r="B30" s="9">
        <v>53</v>
      </c>
      <c r="C30" s="6">
        <v>3.3746999999999996E-3</v>
      </c>
      <c r="D30" s="6">
        <v>2.5824000000000003E-3</v>
      </c>
      <c r="E30" s="40"/>
      <c r="F30" s="9">
        <v>24</v>
      </c>
      <c r="G30" s="47">
        <v>0.01</v>
      </c>
      <c r="H30" s="47">
        <v>0.01</v>
      </c>
      <c r="I30" s="48"/>
      <c r="K30" s="1" t="s">
        <v>83</v>
      </c>
    </row>
    <row r="31" spans="2:13" x14ac:dyDescent="0.2">
      <c r="B31" s="9">
        <v>54</v>
      </c>
      <c r="C31" s="6">
        <v>3.7631999999999995E-3</v>
      </c>
      <c r="D31" s="6">
        <v>2.8312000000000003E-3</v>
      </c>
      <c r="E31" s="40"/>
      <c r="F31" s="9">
        <v>25</v>
      </c>
      <c r="G31" s="47">
        <v>0.01</v>
      </c>
      <c r="H31" s="47">
        <v>0</v>
      </c>
      <c r="I31" s="48"/>
    </row>
    <row r="32" spans="2:13" x14ac:dyDescent="0.2">
      <c r="B32" s="9">
        <v>55</v>
      </c>
      <c r="C32" s="6">
        <v>4.1824999999999996E-3</v>
      </c>
      <c r="D32" s="6">
        <v>3.1016000000000004E-3</v>
      </c>
      <c r="E32" s="40"/>
      <c r="F32" s="9">
        <v>26</v>
      </c>
      <c r="G32" s="47">
        <v>8.0000000000000002E-3</v>
      </c>
      <c r="H32" s="47">
        <v>0</v>
      </c>
      <c r="I32" s="48"/>
    </row>
    <row r="33" spans="2:9" x14ac:dyDescent="0.2">
      <c r="B33" s="9">
        <v>56</v>
      </c>
      <c r="C33" s="6">
        <v>4.6312000000000002E-3</v>
      </c>
      <c r="D33" s="6">
        <v>3.392E-3</v>
      </c>
      <c r="E33" s="40"/>
      <c r="F33" s="9">
        <v>27</v>
      </c>
      <c r="G33" s="47">
        <v>6.0000000000000001E-3</v>
      </c>
      <c r="H33" s="47">
        <v>0</v>
      </c>
      <c r="I33" s="48"/>
    </row>
    <row r="34" spans="2:9" x14ac:dyDescent="0.2">
      <c r="B34" s="9">
        <v>57</v>
      </c>
      <c r="C34" s="6">
        <v>5.1064999999999991E-3</v>
      </c>
      <c r="D34" s="6">
        <v>3.7104E-3</v>
      </c>
      <c r="E34" s="40"/>
      <c r="F34" s="9">
        <v>28</v>
      </c>
      <c r="G34" s="47">
        <v>4.0000000000000001E-3</v>
      </c>
      <c r="H34" s="47">
        <v>0</v>
      </c>
      <c r="I34" s="48"/>
    </row>
    <row r="35" spans="2:9" x14ac:dyDescent="0.2">
      <c r="B35" s="9">
        <v>58</v>
      </c>
      <c r="C35" s="6">
        <v>5.6041999999999993E-3</v>
      </c>
      <c r="D35" s="6">
        <v>4.0464000000000003E-3</v>
      </c>
      <c r="E35" s="40"/>
      <c r="F35" s="9">
        <v>29</v>
      </c>
      <c r="G35" s="47">
        <v>2E-3</v>
      </c>
      <c r="H35" s="47">
        <v>0</v>
      </c>
      <c r="I35" s="48"/>
    </row>
    <row r="36" spans="2:9" x14ac:dyDescent="0.2">
      <c r="B36" s="9">
        <v>59</v>
      </c>
      <c r="C36" s="6">
        <v>6.1228999999999997E-3</v>
      </c>
      <c r="D36" s="6">
        <v>4.3776000000000006E-3</v>
      </c>
      <c r="E36" s="40"/>
      <c r="F36" s="9">
        <v>30</v>
      </c>
      <c r="G36" s="47">
        <v>0</v>
      </c>
      <c r="H36" s="47">
        <v>0</v>
      </c>
      <c r="I36" s="48"/>
    </row>
    <row r="37" spans="2:9" x14ac:dyDescent="0.2">
      <c r="B37" s="9">
        <v>60</v>
      </c>
      <c r="C37" s="6">
        <v>6.6647E-3</v>
      </c>
      <c r="D37" s="6">
        <v>4.6944000000000005E-3</v>
      </c>
      <c r="E37" s="40"/>
      <c r="F37" s="40"/>
      <c r="G37" s="48"/>
      <c r="H37" s="48"/>
      <c r="I37" s="48"/>
    </row>
    <row r="38" spans="2:9" x14ac:dyDescent="0.2">
      <c r="B38" s="9">
        <v>61</v>
      </c>
      <c r="C38" s="6">
        <v>7.2582999999999996E-3</v>
      </c>
      <c r="D38" s="6">
        <v>5.0128000000000004E-3</v>
      </c>
      <c r="E38" s="40"/>
      <c r="F38" s="40"/>
      <c r="G38" s="48"/>
      <c r="H38" s="48"/>
      <c r="I38" s="48"/>
    </row>
    <row r="39" spans="2:9" x14ac:dyDescent="0.2">
      <c r="B39" s="9">
        <v>62</v>
      </c>
      <c r="C39" s="6">
        <v>7.8882999999999991E-3</v>
      </c>
      <c r="D39" s="6">
        <v>5.3688E-3</v>
      </c>
      <c r="E39" s="40"/>
      <c r="F39" s="40"/>
      <c r="G39" s="48"/>
      <c r="H39" s="48"/>
      <c r="I39" s="48"/>
    </row>
    <row r="40" spans="2:9" x14ac:dyDescent="0.2">
      <c r="B40" s="9">
        <v>63</v>
      </c>
      <c r="C40" s="6">
        <v>8.5098999999999991E-3</v>
      </c>
      <c r="D40" s="6">
        <v>5.7728000000000007E-3</v>
      </c>
      <c r="E40" s="40"/>
      <c r="F40" s="40"/>
      <c r="G40" s="48"/>
      <c r="H40" s="48"/>
      <c r="I40" s="48"/>
    </row>
    <row r="41" spans="2:9" x14ac:dyDescent="0.2">
      <c r="B41" s="9">
        <v>64</v>
      </c>
      <c r="C41" s="6">
        <v>9.1097999999999995E-3</v>
      </c>
      <c r="D41" s="6">
        <v>6.2048000000000008E-3</v>
      </c>
      <c r="E41" s="40"/>
      <c r="F41" s="40"/>
      <c r="G41" s="48"/>
      <c r="H41" s="48"/>
      <c r="I41" s="48"/>
    </row>
    <row r="42" spans="2:9" x14ac:dyDescent="0.2">
      <c r="B42" s="9">
        <v>65</v>
      </c>
      <c r="C42" s="6">
        <v>9.7173999999999993E-3</v>
      </c>
      <c r="D42" s="6">
        <v>6.6664000000000003E-3</v>
      </c>
      <c r="E42" s="40"/>
    </row>
    <row r="43" spans="2:9" x14ac:dyDescent="0.2">
      <c r="B43" s="9">
        <v>66</v>
      </c>
      <c r="C43" s="6">
        <v>1.0404099999999999E-2</v>
      </c>
      <c r="D43" s="6">
        <v>7.1736000000000013E-3</v>
      </c>
      <c r="E43" s="40"/>
    </row>
    <row r="44" spans="2:9" x14ac:dyDescent="0.2">
      <c r="B44" s="9">
        <v>67</v>
      </c>
      <c r="C44" s="6">
        <v>1.1191600000000001E-2</v>
      </c>
      <c r="D44" s="6">
        <v>7.7592000000000008E-3</v>
      </c>
      <c r="E44" s="40"/>
    </row>
    <row r="45" spans="2:9" x14ac:dyDescent="0.2">
      <c r="B45" s="9">
        <v>68</v>
      </c>
      <c r="C45" s="6">
        <v>1.2048399999999997E-2</v>
      </c>
      <c r="D45" s="6">
        <v>8.4336000000000012E-3</v>
      </c>
      <c r="E45" s="40"/>
    </row>
    <row r="46" spans="2:9" x14ac:dyDescent="0.2">
      <c r="B46" s="9">
        <v>69</v>
      </c>
      <c r="C46" s="6">
        <v>1.2980099999999998E-2</v>
      </c>
      <c r="D46" s="6">
        <v>9.188E-3</v>
      </c>
      <c r="E46" s="40"/>
    </row>
    <row r="47" spans="2:9" x14ac:dyDescent="0.2">
      <c r="B47" s="9">
        <v>70</v>
      </c>
      <c r="C47" s="6">
        <v>1.4016799999999999E-2</v>
      </c>
      <c r="D47" s="6">
        <v>1.0028800000000001E-2</v>
      </c>
      <c r="E47" s="40"/>
    </row>
  </sheetData>
  <mergeCells count="5">
    <mergeCell ref="B4:B6"/>
    <mergeCell ref="C4:D4"/>
    <mergeCell ref="F4:F5"/>
    <mergeCell ref="G4:G5"/>
    <mergeCell ref="H4:H6"/>
  </mergeCells>
  <printOptions gridLines="1" gridLinesSet="0"/>
  <pageMargins left="0.7" right="0.7" top="0.75" bottom="0.75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39"/>
  <sheetViews>
    <sheetView workbookViewId="0"/>
  </sheetViews>
  <sheetFormatPr defaultRowHeight="12.75" x14ac:dyDescent="0.2"/>
  <cols>
    <col min="1" max="1" width="9.140625" style="1"/>
    <col min="2" max="2" width="10.7109375" style="1" bestFit="1" customWidth="1"/>
    <col min="3" max="3" width="13.5703125" style="1" customWidth="1"/>
    <col min="4" max="5" width="10.7109375" style="1" bestFit="1" customWidth="1"/>
    <col min="6" max="6" width="9.28515625" style="1" bestFit="1" customWidth="1"/>
    <col min="7" max="7" width="11.85546875" style="1" bestFit="1" customWidth="1"/>
    <col min="8" max="8" width="13" style="1" customWidth="1"/>
    <col min="9" max="9" width="14.42578125" style="1" customWidth="1"/>
    <col min="10" max="16384" width="9.140625" style="1"/>
  </cols>
  <sheetData>
    <row r="2" spans="1:9" s="2" customFormat="1" ht="25.5" x14ac:dyDescent="0.35">
      <c r="A2" s="3" t="s">
        <v>84</v>
      </c>
    </row>
    <row r="3" spans="1:9" s="10" customFormat="1" x14ac:dyDescent="0.2"/>
    <row r="4" spans="1:9" s="10" customFormat="1" x14ac:dyDescent="0.2"/>
    <row r="5" spans="1:9" s="10" customFormat="1" x14ac:dyDescent="0.2">
      <c r="D5" s="52"/>
    </row>
    <row r="6" spans="1:9" s="10" customFormat="1" x14ac:dyDescent="0.2">
      <c r="D6" s="52"/>
    </row>
    <row r="7" spans="1:9" s="10" customFormat="1" x14ac:dyDescent="0.2">
      <c r="D7" s="52"/>
    </row>
    <row r="8" spans="1:9" s="10" customFormat="1" x14ac:dyDescent="0.2">
      <c r="D8" s="52"/>
    </row>
    <row r="9" spans="1:9" s="43" customFormat="1" ht="25.5" x14ac:dyDescent="0.2">
      <c r="B9" s="8" t="s">
        <v>85</v>
      </c>
      <c r="C9" s="8" t="s">
        <v>86</v>
      </c>
      <c r="D9" s="8" t="s">
        <v>87</v>
      </c>
      <c r="E9" s="8" t="s">
        <v>73</v>
      </c>
      <c r="F9" s="8" t="s">
        <v>77</v>
      </c>
      <c r="G9" s="8" t="s">
        <v>88</v>
      </c>
      <c r="H9" s="8" t="s">
        <v>78</v>
      </c>
      <c r="I9" s="8" t="s">
        <v>89</v>
      </c>
    </row>
    <row r="10" spans="1:9" x14ac:dyDescent="0.2">
      <c r="B10" s="9">
        <v>1</v>
      </c>
      <c r="C10" s="7"/>
      <c r="D10" s="53"/>
      <c r="E10" s="7"/>
      <c r="F10" s="7"/>
      <c r="G10" s="7"/>
      <c r="H10" s="7"/>
      <c r="I10" s="7"/>
    </row>
    <row r="11" spans="1:9" x14ac:dyDescent="0.2">
      <c r="B11" s="9">
        <v>2</v>
      </c>
      <c r="C11" s="7"/>
      <c r="D11" s="53"/>
      <c r="E11" s="7"/>
      <c r="F11" s="7"/>
      <c r="G11" s="7"/>
      <c r="H11" s="7"/>
      <c r="I11" s="7"/>
    </row>
    <row r="12" spans="1:9" x14ac:dyDescent="0.2">
      <c r="B12" s="9">
        <v>3</v>
      </c>
      <c r="C12" s="7"/>
      <c r="D12" s="53"/>
      <c r="E12" s="7"/>
      <c r="F12" s="7"/>
      <c r="G12" s="7"/>
      <c r="H12" s="7"/>
      <c r="I12" s="7"/>
    </row>
    <row r="13" spans="1:9" x14ac:dyDescent="0.2">
      <c r="B13" s="9">
        <v>4</v>
      </c>
      <c r="C13" s="7"/>
      <c r="D13" s="53"/>
      <c r="E13" s="7"/>
      <c r="F13" s="7"/>
      <c r="G13" s="7"/>
      <c r="H13" s="7"/>
      <c r="I13" s="7"/>
    </row>
    <row r="14" spans="1:9" x14ac:dyDescent="0.2">
      <c r="B14" s="9">
        <v>5</v>
      </c>
      <c r="C14" s="7"/>
      <c r="D14" s="53"/>
      <c r="E14" s="7"/>
      <c r="F14" s="7"/>
      <c r="G14" s="7"/>
      <c r="H14" s="7"/>
      <c r="I14" s="7"/>
    </row>
    <row r="15" spans="1:9" x14ac:dyDescent="0.2">
      <c r="B15" s="9">
        <v>6</v>
      </c>
      <c r="C15" s="7"/>
      <c r="D15" s="53"/>
      <c r="E15" s="7"/>
      <c r="F15" s="7"/>
      <c r="G15" s="7"/>
      <c r="H15" s="7"/>
      <c r="I15" s="7"/>
    </row>
    <row r="16" spans="1:9" x14ac:dyDescent="0.2">
      <c r="B16" s="9">
        <v>7</v>
      </c>
      <c r="C16" s="7"/>
      <c r="D16" s="53"/>
      <c r="E16" s="7"/>
      <c r="F16" s="7"/>
      <c r="G16" s="7"/>
      <c r="H16" s="7"/>
      <c r="I16" s="7"/>
    </row>
    <row r="17" spans="2:9" x14ac:dyDescent="0.2">
      <c r="B17" s="9">
        <v>8</v>
      </c>
      <c r="C17" s="7"/>
      <c r="D17" s="53"/>
      <c r="E17" s="7"/>
      <c r="F17" s="7"/>
      <c r="G17" s="7"/>
      <c r="H17" s="7"/>
      <c r="I17" s="7"/>
    </row>
    <row r="18" spans="2:9" x14ac:dyDescent="0.2">
      <c r="B18" s="9">
        <v>9</v>
      </c>
      <c r="C18" s="7"/>
      <c r="D18" s="53"/>
      <c r="E18" s="7"/>
      <c r="F18" s="7"/>
      <c r="G18" s="7"/>
      <c r="H18" s="7"/>
      <c r="I18" s="7"/>
    </row>
    <row r="19" spans="2:9" x14ac:dyDescent="0.2">
      <c r="B19" s="9">
        <v>10</v>
      </c>
      <c r="C19" s="7"/>
      <c r="D19" s="53"/>
      <c r="E19" s="7"/>
      <c r="F19" s="7"/>
      <c r="G19" s="7"/>
      <c r="H19" s="7"/>
      <c r="I19" s="7"/>
    </row>
    <row r="20" spans="2:9" x14ac:dyDescent="0.2">
      <c r="B20" s="9">
        <v>11</v>
      </c>
      <c r="C20" s="7"/>
      <c r="D20" s="53"/>
      <c r="E20" s="7"/>
      <c r="F20" s="7"/>
      <c r="G20" s="7"/>
      <c r="H20" s="7"/>
      <c r="I20" s="7"/>
    </row>
    <row r="21" spans="2:9" x14ac:dyDescent="0.2">
      <c r="B21" s="9">
        <v>12</v>
      </c>
      <c r="C21" s="7"/>
      <c r="D21" s="53"/>
      <c r="E21" s="7"/>
      <c r="F21" s="7"/>
      <c r="G21" s="7"/>
      <c r="H21" s="7"/>
      <c r="I21" s="7"/>
    </row>
    <row r="22" spans="2:9" x14ac:dyDescent="0.2">
      <c r="B22" s="9">
        <v>13</v>
      </c>
      <c r="C22" s="7"/>
      <c r="D22" s="53"/>
      <c r="E22" s="7"/>
      <c r="F22" s="7"/>
      <c r="G22" s="7"/>
      <c r="H22" s="7"/>
      <c r="I22" s="7"/>
    </row>
    <row r="23" spans="2:9" x14ac:dyDescent="0.2">
      <c r="B23" s="9">
        <v>14</v>
      </c>
      <c r="C23" s="7"/>
      <c r="D23" s="53"/>
      <c r="E23" s="7"/>
      <c r="F23" s="7"/>
      <c r="G23" s="7"/>
      <c r="H23" s="7"/>
      <c r="I23" s="7"/>
    </row>
    <row r="24" spans="2:9" x14ac:dyDescent="0.2">
      <c r="B24" s="9">
        <v>15</v>
      </c>
      <c r="C24" s="7"/>
      <c r="D24" s="53"/>
      <c r="E24" s="7"/>
      <c r="F24" s="7"/>
      <c r="G24" s="7"/>
      <c r="H24" s="7"/>
      <c r="I24" s="7"/>
    </row>
    <row r="25" spans="2:9" x14ac:dyDescent="0.2">
      <c r="B25" s="9">
        <v>16</v>
      </c>
      <c r="C25" s="7"/>
      <c r="D25" s="53"/>
      <c r="E25" s="7"/>
      <c r="F25" s="7"/>
      <c r="G25" s="7"/>
      <c r="H25" s="7"/>
      <c r="I25" s="7"/>
    </row>
    <row r="26" spans="2:9" x14ac:dyDescent="0.2">
      <c r="B26" s="9">
        <v>17</v>
      </c>
      <c r="C26" s="7"/>
      <c r="D26" s="53"/>
      <c r="E26" s="7"/>
      <c r="F26" s="7"/>
      <c r="G26" s="7"/>
      <c r="H26" s="7"/>
      <c r="I26" s="7"/>
    </row>
    <row r="27" spans="2:9" x14ac:dyDescent="0.2">
      <c r="B27" s="9">
        <v>18</v>
      </c>
      <c r="C27" s="7"/>
      <c r="D27" s="53"/>
      <c r="E27" s="7"/>
      <c r="F27" s="7"/>
      <c r="G27" s="7"/>
      <c r="H27" s="7"/>
      <c r="I27" s="7"/>
    </row>
    <row r="28" spans="2:9" x14ac:dyDescent="0.2">
      <c r="B28" s="9">
        <v>19</v>
      </c>
      <c r="C28" s="7"/>
      <c r="D28" s="53"/>
      <c r="E28" s="7"/>
      <c r="F28" s="7"/>
      <c r="G28" s="7"/>
      <c r="H28" s="7"/>
      <c r="I28" s="7"/>
    </row>
    <row r="29" spans="2:9" x14ac:dyDescent="0.2">
      <c r="B29" s="9">
        <v>20</v>
      </c>
      <c r="C29" s="7"/>
      <c r="D29" s="53"/>
      <c r="E29" s="7"/>
      <c r="F29" s="7"/>
      <c r="G29" s="7"/>
      <c r="H29" s="7"/>
      <c r="I29" s="7"/>
    </row>
    <row r="30" spans="2:9" x14ac:dyDescent="0.2">
      <c r="B30" s="9">
        <v>21</v>
      </c>
      <c r="C30" s="7"/>
      <c r="D30" s="53"/>
      <c r="E30" s="7"/>
      <c r="F30" s="7"/>
      <c r="G30" s="7"/>
      <c r="H30" s="7"/>
      <c r="I30" s="7"/>
    </row>
    <row r="31" spans="2:9" x14ac:dyDescent="0.2">
      <c r="B31" s="9">
        <v>22</v>
      </c>
      <c r="C31" s="7"/>
      <c r="D31" s="53"/>
      <c r="E31" s="7"/>
      <c r="F31" s="7"/>
      <c r="G31" s="7"/>
      <c r="H31" s="7"/>
      <c r="I31" s="7"/>
    </row>
    <row r="32" spans="2:9" x14ac:dyDescent="0.2">
      <c r="B32" s="9">
        <v>23</v>
      </c>
      <c r="C32" s="7"/>
      <c r="D32" s="53"/>
      <c r="E32" s="7"/>
      <c r="F32" s="7"/>
      <c r="G32" s="7"/>
      <c r="H32" s="7"/>
      <c r="I32" s="7"/>
    </row>
    <row r="33" spans="2:9" x14ac:dyDescent="0.2">
      <c r="B33" s="9">
        <v>24</v>
      </c>
      <c r="C33" s="7"/>
      <c r="D33" s="53"/>
      <c r="E33" s="7"/>
      <c r="F33" s="7"/>
      <c r="G33" s="7"/>
      <c r="H33" s="7"/>
      <c r="I33" s="7"/>
    </row>
    <row r="34" spans="2:9" x14ac:dyDescent="0.2">
      <c r="B34" s="9">
        <v>25</v>
      </c>
      <c r="C34" s="7"/>
      <c r="D34" s="53"/>
      <c r="E34" s="7"/>
      <c r="F34" s="7"/>
      <c r="G34" s="7"/>
      <c r="H34" s="7"/>
      <c r="I34" s="7"/>
    </row>
    <row r="35" spans="2:9" x14ac:dyDescent="0.2">
      <c r="B35" s="9">
        <v>26</v>
      </c>
      <c r="C35" s="7"/>
      <c r="D35" s="53"/>
      <c r="E35" s="7"/>
      <c r="F35" s="7"/>
      <c r="G35" s="7"/>
      <c r="H35" s="7"/>
      <c r="I35" s="7"/>
    </row>
    <row r="36" spans="2:9" x14ac:dyDescent="0.2">
      <c r="B36" s="9">
        <v>27</v>
      </c>
      <c r="C36" s="7"/>
      <c r="D36" s="53"/>
      <c r="E36" s="7"/>
      <c r="F36" s="7"/>
      <c r="G36" s="7"/>
      <c r="H36" s="7"/>
      <c r="I36" s="7"/>
    </row>
    <row r="37" spans="2:9" x14ac:dyDescent="0.2">
      <c r="B37" s="9">
        <v>28</v>
      </c>
      <c r="C37" s="7"/>
      <c r="D37" s="53"/>
      <c r="E37" s="7"/>
      <c r="F37" s="7"/>
      <c r="G37" s="7"/>
      <c r="H37" s="7"/>
      <c r="I37" s="7"/>
    </row>
    <row r="38" spans="2:9" x14ac:dyDescent="0.2">
      <c r="B38" s="9">
        <v>29</v>
      </c>
      <c r="C38" s="7"/>
      <c r="D38" s="53"/>
      <c r="E38" s="7"/>
      <c r="F38" s="7"/>
      <c r="G38" s="7"/>
      <c r="H38" s="7"/>
      <c r="I38" s="7"/>
    </row>
    <row r="39" spans="2:9" x14ac:dyDescent="0.2">
      <c r="B39" s="9">
        <v>30</v>
      </c>
      <c r="C39" s="7"/>
      <c r="D39" s="53"/>
      <c r="E39" s="7"/>
      <c r="F39" s="7"/>
      <c r="G39" s="7"/>
      <c r="H39" s="7"/>
      <c r="I39" s="7"/>
    </row>
  </sheetData>
  <printOptions gridLines="1" gridLinesSet="0"/>
  <pageMargins left="0.7" right="0.7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40"/>
  <sheetViews>
    <sheetView workbookViewId="0"/>
  </sheetViews>
  <sheetFormatPr defaultRowHeight="12.75" x14ac:dyDescent="0.2"/>
  <cols>
    <col min="1" max="1" width="9.140625" style="1"/>
    <col min="2" max="2" width="10.7109375" style="1" bestFit="1" customWidth="1"/>
    <col min="3" max="3" width="9.28515625" style="1" bestFit="1" customWidth="1"/>
    <col min="4" max="4" width="11.85546875" style="1" bestFit="1" customWidth="1"/>
    <col min="5" max="5" width="11.28515625" style="1" bestFit="1" customWidth="1"/>
    <col min="6" max="6" width="11.85546875" style="1" bestFit="1" customWidth="1"/>
    <col min="7" max="7" width="14.28515625" style="1" bestFit="1" customWidth="1"/>
    <col min="8" max="8" width="4.7109375" style="1" customWidth="1"/>
    <col min="9" max="9" width="14.140625" style="1" customWidth="1"/>
    <col min="10" max="10" width="15.28515625" style="1" customWidth="1"/>
    <col min="11" max="11" width="13.140625" style="1" customWidth="1"/>
    <col min="12" max="12" width="11.85546875" style="1" customWidth="1"/>
    <col min="13" max="16384" width="9.140625" style="1"/>
  </cols>
  <sheetData>
    <row r="2" spans="1:12" s="2" customFormat="1" ht="25.5" x14ac:dyDescent="0.35">
      <c r="A2" s="3" t="s">
        <v>84</v>
      </c>
    </row>
    <row r="3" spans="1:12" s="10" customFormat="1" x14ac:dyDescent="0.2"/>
    <row r="4" spans="1:12" s="10" customFormat="1" x14ac:dyDescent="0.2"/>
    <row r="5" spans="1:12" s="10" customFormat="1" x14ac:dyDescent="0.2"/>
    <row r="6" spans="1:12" s="10" customFormat="1" x14ac:dyDescent="0.2"/>
    <row r="7" spans="1:12" s="10" customFormat="1" x14ac:dyDescent="0.2"/>
    <row r="8" spans="1:12" s="10" customFormat="1" x14ac:dyDescent="0.2"/>
    <row r="9" spans="1:12" ht="28.5" customHeight="1" x14ac:dyDescent="0.2">
      <c r="C9" s="63" t="s">
        <v>90</v>
      </c>
      <c r="D9" s="65"/>
      <c r="E9" s="65"/>
      <c r="F9" s="65"/>
      <c r="G9" s="64"/>
      <c r="H9" s="40"/>
      <c r="I9" s="63" t="s">
        <v>91</v>
      </c>
      <c r="J9" s="65"/>
      <c r="K9" s="65"/>
      <c r="L9" s="64"/>
    </row>
    <row r="10" spans="1:12" s="43" customFormat="1" ht="63.75" x14ac:dyDescent="0.2">
      <c r="B10" s="8" t="s">
        <v>85</v>
      </c>
      <c r="C10" s="8" t="s">
        <v>92</v>
      </c>
      <c r="D10" s="8" t="s">
        <v>93</v>
      </c>
      <c r="E10" s="8" t="s">
        <v>94</v>
      </c>
      <c r="F10" s="8" t="s">
        <v>95</v>
      </c>
      <c r="G10" s="8" t="s">
        <v>96</v>
      </c>
      <c r="I10" s="8" t="s">
        <v>97</v>
      </c>
      <c r="J10" s="8" t="s">
        <v>98</v>
      </c>
      <c r="K10" s="8" t="s">
        <v>99</v>
      </c>
      <c r="L10" s="8" t="s">
        <v>100</v>
      </c>
    </row>
    <row r="11" spans="1:12" x14ac:dyDescent="0.2">
      <c r="B11" s="9">
        <v>1</v>
      </c>
      <c r="C11" s="54">
        <f t="shared" ref="C11:C40" si="0">32+B11-1</f>
        <v>32</v>
      </c>
      <c r="D11" s="55">
        <f>INDEX('Q4 Base'!$B$7:$D$47,MATCH('Q4 (ii)'!C11,'Q4 Base'!$B$7:$B$47),2)</f>
        <v>5.3269999999999988E-4</v>
      </c>
      <c r="E11" s="54">
        <f t="shared" ref="E11:E40" si="1">35+B11-1</f>
        <v>35</v>
      </c>
      <c r="F11" s="55">
        <f>INDEX('Q4 Base'!$B$7:$D$47,MATCH('Q4 (ii)'!E11,'Q4 Base'!$B$7:$B$47),3)</f>
        <v>6.5039999999999998E-4</v>
      </c>
      <c r="G11" s="56">
        <f>INDEX('Q4 Base'!$F$7:$G$41,MATCH('Q4 (ii)'!B11,'Q4 Base'!$F$7:$F$41),2)</f>
        <v>0.1</v>
      </c>
      <c r="H11" s="57"/>
      <c r="I11" s="58"/>
      <c r="J11" s="58"/>
      <c r="K11" s="58"/>
      <c r="L11" s="58"/>
    </row>
    <row r="12" spans="1:12" x14ac:dyDescent="0.2">
      <c r="B12" s="9">
        <v>2</v>
      </c>
      <c r="C12" s="54">
        <f t="shared" si="0"/>
        <v>33</v>
      </c>
      <c r="D12" s="55">
        <f>INDEX('Q4 Base'!$B$7:$D$47,MATCH('Q4 (ii)'!C12,'Q4 Base'!$B$7:$B$47),2)</f>
        <v>5.669999999999999E-4</v>
      </c>
      <c r="E12" s="54">
        <f t="shared" si="1"/>
        <v>36</v>
      </c>
      <c r="F12" s="55">
        <f>INDEX('Q4 Base'!$B$7:$D$47,MATCH('Q4 (ii)'!E12,'Q4 Base'!$B$7:$B$47),3)</f>
        <v>6.8720000000000001E-4</v>
      </c>
      <c r="G12" s="56">
        <f>INDEX('Q4 Base'!$F$7:$G$41,MATCH('Q4 (ii)'!B12,'Q4 Base'!$F$7:$F$41),2)</f>
        <v>0.09</v>
      </c>
      <c r="H12" s="57"/>
      <c r="I12" s="58"/>
      <c r="J12" s="58"/>
      <c r="K12" s="58"/>
      <c r="L12" s="58"/>
    </row>
    <row r="13" spans="1:12" x14ac:dyDescent="0.2">
      <c r="B13" s="9">
        <v>3</v>
      </c>
      <c r="C13" s="54">
        <f t="shared" si="0"/>
        <v>34</v>
      </c>
      <c r="D13" s="55">
        <f>INDEX('Q4 Base'!$B$7:$D$47,MATCH('Q4 (ii)'!C13,'Q4 Base'!$B$7:$B$47),2)</f>
        <v>6.0480000000000006E-4</v>
      </c>
      <c r="E13" s="54">
        <f t="shared" si="1"/>
        <v>37</v>
      </c>
      <c r="F13" s="55">
        <f>INDEX('Q4 Base'!$B$7:$D$47,MATCH('Q4 (ii)'!E13,'Q4 Base'!$B$7:$B$47),3)</f>
        <v>7.2800000000000002E-4</v>
      </c>
      <c r="G13" s="56">
        <f>INDEX('Q4 Base'!$F$7:$G$41,MATCH('Q4 (ii)'!B13,'Q4 Base'!$F$7:$F$41),2)</f>
        <v>0.08</v>
      </c>
      <c r="H13" s="57"/>
      <c r="I13" s="58"/>
      <c r="J13" s="58"/>
      <c r="K13" s="58"/>
      <c r="L13" s="58"/>
    </row>
    <row r="14" spans="1:12" x14ac:dyDescent="0.2">
      <c r="B14" s="9">
        <v>4</v>
      </c>
      <c r="C14" s="54">
        <f t="shared" si="0"/>
        <v>35</v>
      </c>
      <c r="D14" s="55">
        <f>INDEX('Q4 Base'!$B$7:$D$47,MATCH('Q4 (ii)'!C14,'Q4 Base'!$B$7:$B$47),2)</f>
        <v>6.446999999999999E-4</v>
      </c>
      <c r="E14" s="54">
        <f t="shared" si="1"/>
        <v>38</v>
      </c>
      <c r="F14" s="55">
        <f>INDEX('Q4 Base'!$B$7:$D$47,MATCH('Q4 (ii)'!E14,'Q4 Base'!$B$7:$B$47),3)</f>
        <v>7.7439999999999996E-4</v>
      </c>
      <c r="G14" s="56">
        <f>INDEX('Q4 Base'!$F$7:$G$41,MATCH('Q4 (ii)'!B14,'Q4 Base'!$F$7:$F$41),2)</f>
        <v>7.0000000000000007E-2</v>
      </c>
      <c r="H14" s="57"/>
      <c r="I14" s="58"/>
      <c r="J14" s="58"/>
      <c r="K14" s="58"/>
      <c r="L14" s="58"/>
    </row>
    <row r="15" spans="1:12" x14ac:dyDescent="0.2">
      <c r="B15" s="9">
        <v>5</v>
      </c>
      <c r="C15" s="54">
        <f t="shared" si="0"/>
        <v>36</v>
      </c>
      <c r="D15" s="55">
        <f>INDEX('Q4 Base'!$B$7:$D$47,MATCH('Q4 (ii)'!C15,'Q4 Base'!$B$7:$B$47),2)</f>
        <v>6.9160000000000011E-4</v>
      </c>
      <c r="E15" s="54">
        <f t="shared" si="1"/>
        <v>39</v>
      </c>
      <c r="F15" s="55">
        <f>INDEX('Q4 Base'!$B$7:$D$47,MATCH('Q4 (ii)'!E15,'Q4 Base'!$B$7:$B$47),3)</f>
        <v>8.2399999999999997E-4</v>
      </c>
      <c r="G15" s="56">
        <f>INDEX('Q4 Base'!$F$7:$G$41,MATCH('Q4 (ii)'!B15,'Q4 Base'!$F$7:$F$41),2)</f>
        <v>0.06</v>
      </c>
      <c r="H15" s="57"/>
      <c r="I15" s="58"/>
      <c r="J15" s="58"/>
      <c r="K15" s="58"/>
      <c r="L15" s="58"/>
    </row>
    <row r="16" spans="1:12" x14ac:dyDescent="0.2">
      <c r="B16" s="9">
        <v>6</v>
      </c>
      <c r="C16" s="54">
        <f t="shared" si="0"/>
        <v>37</v>
      </c>
      <c r="D16" s="55">
        <f>INDEX('Q4 Base'!$B$7:$D$47,MATCH('Q4 (ii)'!C16,'Q4 Base'!$B$7:$B$47),2)</f>
        <v>7.4269999999999989E-4</v>
      </c>
      <c r="E16" s="54">
        <f t="shared" si="1"/>
        <v>40</v>
      </c>
      <c r="F16" s="55">
        <f>INDEX('Q4 Base'!$B$7:$D$47,MATCH('Q4 (ii)'!E16,'Q4 Base'!$B$7:$B$47),3)</f>
        <v>8.7680000000000006E-4</v>
      </c>
      <c r="G16" s="56">
        <f>INDEX('Q4 Base'!$F$7:$G$41,MATCH('Q4 (ii)'!B16,'Q4 Base'!$F$7:$F$41),2)</f>
        <v>0.05</v>
      </c>
      <c r="H16" s="57"/>
      <c r="I16" s="58"/>
      <c r="J16" s="58"/>
      <c r="K16" s="58"/>
      <c r="L16" s="58"/>
    </row>
    <row r="17" spans="2:12" x14ac:dyDescent="0.2">
      <c r="B17" s="9">
        <v>7</v>
      </c>
      <c r="C17" s="54">
        <f t="shared" si="0"/>
        <v>38</v>
      </c>
      <c r="D17" s="55">
        <f>INDEX('Q4 Base'!$B$7:$D$47,MATCH('Q4 (ii)'!C17,'Q4 Base'!$B$7:$B$47),2)</f>
        <v>7.9030000000000007E-4</v>
      </c>
      <c r="E17" s="54">
        <f t="shared" si="1"/>
        <v>41</v>
      </c>
      <c r="F17" s="55">
        <f>INDEX('Q4 Base'!$B$7:$D$47,MATCH('Q4 (ii)'!E17,'Q4 Base'!$B$7:$B$47),3)</f>
        <v>9.3600000000000009E-4</v>
      </c>
      <c r="G17" s="56">
        <f>INDEX('Q4 Base'!$F$7:$G$41,MATCH('Q4 (ii)'!B17,'Q4 Base'!$F$7:$F$41),2)</f>
        <v>4.4999999999999998E-2</v>
      </c>
      <c r="H17" s="57"/>
      <c r="I17" s="58"/>
      <c r="J17" s="58"/>
      <c r="K17" s="58"/>
      <c r="L17" s="58"/>
    </row>
    <row r="18" spans="2:12" x14ac:dyDescent="0.2">
      <c r="B18" s="9">
        <v>8</v>
      </c>
      <c r="C18" s="54">
        <f t="shared" si="0"/>
        <v>39</v>
      </c>
      <c r="D18" s="55">
        <f>INDEX('Q4 Base'!$B$7:$D$47,MATCH('Q4 (ii)'!C18,'Q4 Base'!$B$7:$B$47),2)</f>
        <v>8.343999999999999E-4</v>
      </c>
      <c r="E18" s="54">
        <f t="shared" si="1"/>
        <v>42</v>
      </c>
      <c r="F18" s="55">
        <f>INDEX('Q4 Base'!$B$7:$D$47,MATCH('Q4 (ii)'!E18,'Q4 Base'!$B$7:$B$47),3)</f>
        <v>1.0031999999999999E-3</v>
      </c>
      <c r="G18" s="56">
        <f>INDEX('Q4 Base'!$F$7:$G$41,MATCH('Q4 (ii)'!B18,'Q4 Base'!$F$7:$F$41),2)</f>
        <v>0.04</v>
      </c>
      <c r="H18" s="57"/>
      <c r="I18" s="58"/>
      <c r="J18" s="58"/>
      <c r="K18" s="58"/>
      <c r="L18" s="58"/>
    </row>
    <row r="19" spans="2:12" x14ac:dyDescent="0.2">
      <c r="B19" s="9">
        <v>9</v>
      </c>
      <c r="C19" s="54">
        <f t="shared" si="0"/>
        <v>40</v>
      </c>
      <c r="D19" s="55">
        <f>INDEX('Q4 Base'!$B$7:$D$47,MATCH('Q4 (ii)'!C19,'Q4 Base'!$B$7:$B$47),2)</f>
        <v>8.7849999999999994E-4</v>
      </c>
      <c r="E19" s="54">
        <f t="shared" si="1"/>
        <v>43</v>
      </c>
      <c r="F19" s="55">
        <f>INDEX('Q4 Base'!$B$7:$D$47,MATCH('Q4 (ii)'!E19,'Q4 Base'!$B$7:$B$47),3)</f>
        <v>1.0792E-3</v>
      </c>
      <c r="G19" s="56">
        <f>INDEX('Q4 Base'!$F$7:$G$41,MATCH('Q4 (ii)'!B19,'Q4 Base'!$F$7:$F$41),2)</f>
        <v>3.5000000000000003E-2</v>
      </c>
      <c r="H19" s="57"/>
      <c r="I19" s="58"/>
      <c r="J19" s="58"/>
      <c r="K19" s="58"/>
      <c r="L19" s="58"/>
    </row>
    <row r="20" spans="2:12" x14ac:dyDescent="0.2">
      <c r="B20" s="9">
        <v>10</v>
      </c>
      <c r="C20" s="54">
        <f t="shared" si="0"/>
        <v>41</v>
      </c>
      <c r="D20" s="55">
        <f>INDEX('Q4 Base'!$B$7:$D$47,MATCH('Q4 (ii)'!C20,'Q4 Base'!$B$7:$B$47),2)</f>
        <v>9.3239999999999979E-4</v>
      </c>
      <c r="E20" s="54">
        <f t="shared" si="1"/>
        <v>44</v>
      </c>
      <c r="F20" s="55">
        <f>INDEX('Q4 Base'!$B$7:$D$47,MATCH('Q4 (ii)'!E20,'Q4 Base'!$B$7:$B$47),3)</f>
        <v>1.1639999999999999E-3</v>
      </c>
      <c r="G20" s="56">
        <f>INDEX('Q4 Base'!$F$7:$G$41,MATCH('Q4 (ii)'!B20,'Q4 Base'!$F$7:$F$41),2)</f>
        <v>0.03</v>
      </c>
      <c r="H20" s="57"/>
      <c r="I20" s="58"/>
      <c r="J20" s="58"/>
      <c r="K20" s="58"/>
      <c r="L20" s="58"/>
    </row>
    <row r="21" spans="2:12" x14ac:dyDescent="0.2">
      <c r="B21" s="9">
        <v>11</v>
      </c>
      <c r="C21" s="54">
        <f t="shared" si="0"/>
        <v>42</v>
      </c>
      <c r="D21" s="55">
        <f>INDEX('Q4 Base'!$B$7:$D$47,MATCH('Q4 (ii)'!C21,'Q4 Base'!$B$7:$B$47),2)</f>
        <v>1.0030999999999998E-3</v>
      </c>
      <c r="E21" s="54">
        <f t="shared" si="1"/>
        <v>45</v>
      </c>
      <c r="F21" s="55">
        <f>INDEX('Q4 Base'!$B$7:$D$47,MATCH('Q4 (ii)'!E21,'Q4 Base'!$B$7:$B$47),3)</f>
        <v>1.2584E-3</v>
      </c>
      <c r="G21" s="56">
        <f>INDEX('Q4 Base'!$F$7:$G$41,MATCH('Q4 (ii)'!B21,'Q4 Base'!$F$7:$F$41),2)</f>
        <v>2.5000000000000001E-2</v>
      </c>
      <c r="H21" s="57"/>
      <c r="I21" s="58"/>
      <c r="J21" s="58"/>
      <c r="K21" s="58"/>
      <c r="L21" s="58"/>
    </row>
    <row r="22" spans="2:12" x14ac:dyDescent="0.2">
      <c r="B22" s="9">
        <v>12</v>
      </c>
      <c r="C22" s="54">
        <f t="shared" si="0"/>
        <v>43</v>
      </c>
      <c r="D22" s="55">
        <f>INDEX('Q4 Base'!$B$7:$D$47,MATCH('Q4 (ii)'!C22,'Q4 Base'!$B$7:$B$47),2)</f>
        <v>1.0920000000000001E-3</v>
      </c>
      <c r="E22" s="54">
        <f t="shared" si="1"/>
        <v>46</v>
      </c>
      <c r="F22" s="55">
        <f>INDEX('Q4 Base'!$B$7:$D$47,MATCH('Q4 (ii)'!E22,'Q4 Base'!$B$7:$B$47),3)</f>
        <v>1.3648000000000002E-3</v>
      </c>
      <c r="G22" s="56">
        <f>INDEX('Q4 Base'!$F$7:$G$41,MATCH('Q4 (ii)'!B22,'Q4 Base'!$F$7:$F$41),2)</f>
        <v>2.5000000000000001E-2</v>
      </c>
      <c r="H22" s="57"/>
      <c r="I22" s="58"/>
      <c r="J22" s="58"/>
      <c r="K22" s="58"/>
      <c r="L22" s="58"/>
    </row>
    <row r="23" spans="2:12" x14ac:dyDescent="0.2">
      <c r="B23" s="9">
        <v>13</v>
      </c>
      <c r="C23" s="54">
        <f t="shared" si="0"/>
        <v>44</v>
      </c>
      <c r="D23" s="55">
        <f>INDEX('Q4 Base'!$B$7:$D$47,MATCH('Q4 (ii)'!C23,'Q4 Base'!$B$7:$B$47),2)</f>
        <v>1.204E-3</v>
      </c>
      <c r="E23" s="54">
        <f t="shared" si="1"/>
        <v>47</v>
      </c>
      <c r="F23" s="55">
        <f>INDEX('Q4 Base'!$B$7:$D$47,MATCH('Q4 (ii)'!E23,'Q4 Base'!$B$7:$B$47),3)</f>
        <v>1.4832000000000001E-3</v>
      </c>
      <c r="G23" s="56">
        <f>INDEX('Q4 Base'!$F$7:$G$41,MATCH('Q4 (ii)'!B23,'Q4 Base'!$F$7:$F$41),2)</f>
        <v>2.5000000000000001E-2</v>
      </c>
      <c r="H23" s="57"/>
      <c r="I23" s="58"/>
      <c r="J23" s="58"/>
      <c r="K23" s="58"/>
      <c r="L23" s="58"/>
    </row>
    <row r="24" spans="2:12" x14ac:dyDescent="0.2">
      <c r="B24" s="9">
        <v>14</v>
      </c>
      <c r="C24" s="54">
        <f t="shared" si="0"/>
        <v>45</v>
      </c>
      <c r="D24" s="55">
        <f>INDEX('Q4 Base'!$B$7:$D$47,MATCH('Q4 (ii)'!C24,'Q4 Base'!$B$7:$B$47),2)</f>
        <v>1.3397999999999999E-3</v>
      </c>
      <c r="E24" s="54">
        <f t="shared" si="1"/>
        <v>48</v>
      </c>
      <c r="F24" s="55">
        <f>INDEX('Q4 Base'!$B$7:$D$47,MATCH('Q4 (ii)'!E24,'Q4 Base'!$B$7:$B$47),3)</f>
        <v>1.6160000000000002E-3</v>
      </c>
      <c r="G24" s="56">
        <f>INDEX('Q4 Base'!$F$7:$G$41,MATCH('Q4 (ii)'!B24,'Q4 Base'!$F$7:$F$41),2)</f>
        <v>2.5000000000000001E-2</v>
      </c>
      <c r="H24" s="57"/>
      <c r="I24" s="58"/>
      <c r="J24" s="58"/>
      <c r="K24" s="58"/>
      <c r="L24" s="58"/>
    </row>
    <row r="25" spans="2:12" x14ac:dyDescent="0.2">
      <c r="B25" s="9">
        <v>15</v>
      </c>
      <c r="C25" s="54">
        <f t="shared" si="0"/>
        <v>46</v>
      </c>
      <c r="D25" s="55">
        <f>INDEX('Q4 Base'!$B$7:$D$47,MATCH('Q4 (ii)'!C25,'Q4 Base'!$B$7:$B$47),2)</f>
        <v>1.4945E-3</v>
      </c>
      <c r="E25" s="54">
        <f t="shared" si="1"/>
        <v>49</v>
      </c>
      <c r="F25" s="55">
        <f>INDEX('Q4 Base'!$B$7:$D$47,MATCH('Q4 (ii)'!E25,'Q4 Base'!$B$7:$B$47),3)</f>
        <v>1.7688000000000003E-3</v>
      </c>
      <c r="G25" s="56">
        <f>INDEX('Q4 Base'!$F$7:$G$41,MATCH('Q4 (ii)'!B25,'Q4 Base'!$F$7:$F$41),2)</f>
        <v>2.5000000000000001E-2</v>
      </c>
      <c r="H25" s="57"/>
      <c r="I25" s="58"/>
      <c r="J25" s="58"/>
      <c r="K25" s="58"/>
      <c r="L25" s="58"/>
    </row>
    <row r="26" spans="2:12" x14ac:dyDescent="0.2">
      <c r="B26" s="9">
        <v>16</v>
      </c>
      <c r="C26" s="54">
        <f t="shared" si="0"/>
        <v>47</v>
      </c>
      <c r="D26" s="55">
        <f>INDEX('Q4 Base'!$B$7:$D$47,MATCH('Q4 (ii)'!C26,'Q4 Base'!$B$7:$B$47),2)</f>
        <v>1.6715999999999999E-3</v>
      </c>
      <c r="E26" s="54">
        <f t="shared" si="1"/>
        <v>50</v>
      </c>
      <c r="F26" s="55">
        <f>INDEX('Q4 Base'!$B$7:$D$47,MATCH('Q4 (ii)'!E26,'Q4 Base'!$B$7:$B$47),3)</f>
        <v>1.9440000000000004E-3</v>
      </c>
      <c r="G26" s="56">
        <f>INDEX('Q4 Base'!$F$7:$G$41,MATCH('Q4 (ii)'!B26,'Q4 Base'!$F$7:$F$41),2)</f>
        <v>2.5000000000000001E-2</v>
      </c>
      <c r="H26" s="57"/>
      <c r="I26" s="58"/>
      <c r="J26" s="58"/>
      <c r="K26" s="58"/>
      <c r="L26" s="58"/>
    </row>
    <row r="27" spans="2:12" x14ac:dyDescent="0.2">
      <c r="B27" s="9">
        <v>17</v>
      </c>
      <c r="C27" s="54">
        <f t="shared" si="0"/>
        <v>48</v>
      </c>
      <c r="D27" s="55">
        <f>INDEX('Q4 Base'!$B$7:$D$47,MATCH('Q4 (ii)'!C27,'Q4 Base'!$B$7:$B$47),2)</f>
        <v>1.8787999999999999E-3</v>
      </c>
      <c r="E27" s="54">
        <f t="shared" si="1"/>
        <v>51</v>
      </c>
      <c r="F27" s="55">
        <f>INDEX('Q4 Base'!$B$7:$D$47,MATCH('Q4 (ii)'!E27,'Q4 Base'!$B$7:$B$47),3)</f>
        <v>2.1408E-3</v>
      </c>
      <c r="G27" s="56">
        <f>INDEX('Q4 Base'!$F$7:$G$41,MATCH('Q4 (ii)'!B27,'Q4 Base'!$F$7:$F$41),2)</f>
        <v>2.5000000000000001E-2</v>
      </c>
      <c r="H27" s="57"/>
      <c r="I27" s="58"/>
      <c r="J27" s="58"/>
      <c r="K27" s="58"/>
      <c r="L27" s="58"/>
    </row>
    <row r="28" spans="2:12" x14ac:dyDescent="0.2">
      <c r="B28" s="9">
        <v>18</v>
      </c>
      <c r="C28" s="54">
        <f t="shared" si="0"/>
        <v>49</v>
      </c>
      <c r="D28" s="55">
        <f>INDEX('Q4 Base'!$B$7:$D$47,MATCH('Q4 (ii)'!C28,'Q4 Base'!$B$7:$B$47),2)</f>
        <v>2.1196000000000001E-3</v>
      </c>
      <c r="E28" s="54">
        <f t="shared" si="1"/>
        <v>52</v>
      </c>
      <c r="F28" s="55">
        <f>INDEX('Q4 Base'!$B$7:$D$47,MATCH('Q4 (ii)'!E28,'Q4 Base'!$B$7:$B$47),3)</f>
        <v>2.3544000000000004E-3</v>
      </c>
      <c r="G28" s="56">
        <f>INDEX('Q4 Base'!$F$7:$G$41,MATCH('Q4 (ii)'!B28,'Q4 Base'!$F$7:$F$41),2)</f>
        <v>2.5000000000000001E-2</v>
      </c>
      <c r="H28" s="57"/>
      <c r="I28" s="58"/>
      <c r="J28" s="58"/>
      <c r="K28" s="58"/>
      <c r="L28" s="58"/>
    </row>
    <row r="29" spans="2:12" x14ac:dyDescent="0.2">
      <c r="B29" s="9">
        <v>19</v>
      </c>
      <c r="C29" s="54">
        <f t="shared" si="0"/>
        <v>50</v>
      </c>
      <c r="D29" s="55">
        <f>INDEX('Q4 Base'!$B$7:$D$47,MATCH('Q4 (ii)'!C29,'Q4 Base'!$B$7:$B$47),2)</f>
        <v>2.3933000000000001E-3</v>
      </c>
      <c r="E29" s="54">
        <f t="shared" si="1"/>
        <v>53</v>
      </c>
      <c r="F29" s="55">
        <f>INDEX('Q4 Base'!$B$7:$D$47,MATCH('Q4 (ii)'!E29,'Q4 Base'!$B$7:$B$47),3)</f>
        <v>2.5824000000000003E-3</v>
      </c>
      <c r="G29" s="56">
        <f>INDEX('Q4 Base'!$F$7:$G$41,MATCH('Q4 (ii)'!B29,'Q4 Base'!$F$7:$F$41),2)</f>
        <v>2.5000000000000001E-2</v>
      </c>
      <c r="H29" s="57"/>
      <c r="I29" s="58"/>
      <c r="J29" s="58"/>
      <c r="K29" s="58"/>
      <c r="L29" s="58"/>
    </row>
    <row r="30" spans="2:12" x14ac:dyDescent="0.2">
      <c r="B30" s="9">
        <v>20</v>
      </c>
      <c r="C30" s="54">
        <f t="shared" si="0"/>
        <v>51</v>
      </c>
      <c r="D30" s="55">
        <f>INDEX('Q4 Base'!$B$7:$D$47,MATCH('Q4 (ii)'!C30,'Q4 Base'!$B$7:$B$47),2)</f>
        <v>2.6928999999999998E-3</v>
      </c>
      <c r="E30" s="54">
        <f t="shared" si="1"/>
        <v>54</v>
      </c>
      <c r="F30" s="55">
        <f>INDEX('Q4 Base'!$B$7:$D$47,MATCH('Q4 (ii)'!E30,'Q4 Base'!$B$7:$B$47),3)</f>
        <v>2.8312000000000003E-3</v>
      </c>
      <c r="G30" s="56">
        <f>INDEX('Q4 Base'!$F$7:$G$41,MATCH('Q4 (ii)'!B30,'Q4 Base'!$F$7:$F$41),2)</f>
        <v>0.01</v>
      </c>
      <c r="H30" s="57"/>
      <c r="I30" s="58"/>
      <c r="J30" s="58"/>
      <c r="K30" s="58"/>
      <c r="L30" s="58"/>
    </row>
    <row r="31" spans="2:12" x14ac:dyDescent="0.2">
      <c r="B31" s="9">
        <v>21</v>
      </c>
      <c r="C31" s="54">
        <f t="shared" si="0"/>
        <v>52</v>
      </c>
      <c r="D31" s="55">
        <f>INDEX('Q4 Base'!$B$7:$D$47,MATCH('Q4 (ii)'!C31,'Q4 Base'!$B$7:$B$47),2)</f>
        <v>3.0183999999999996E-3</v>
      </c>
      <c r="E31" s="54">
        <f t="shared" si="1"/>
        <v>55</v>
      </c>
      <c r="F31" s="55">
        <f>INDEX('Q4 Base'!$B$7:$D$47,MATCH('Q4 (ii)'!E31,'Q4 Base'!$B$7:$B$47),3)</f>
        <v>3.1016000000000004E-3</v>
      </c>
      <c r="G31" s="56">
        <f>INDEX('Q4 Base'!$F$7:$G$41,MATCH('Q4 (ii)'!B31,'Q4 Base'!$F$7:$F$41),2)</f>
        <v>0.01</v>
      </c>
      <c r="H31" s="57"/>
      <c r="I31" s="58"/>
      <c r="J31" s="58"/>
      <c r="K31" s="58"/>
      <c r="L31" s="58"/>
    </row>
    <row r="32" spans="2:12" x14ac:dyDescent="0.2">
      <c r="B32" s="9">
        <v>22</v>
      </c>
      <c r="C32" s="54">
        <f t="shared" si="0"/>
        <v>53</v>
      </c>
      <c r="D32" s="55">
        <f>INDEX('Q4 Base'!$B$7:$D$47,MATCH('Q4 (ii)'!C32,'Q4 Base'!$B$7:$B$47),2)</f>
        <v>3.3746999999999996E-3</v>
      </c>
      <c r="E32" s="54">
        <f t="shared" si="1"/>
        <v>56</v>
      </c>
      <c r="F32" s="55">
        <f>INDEX('Q4 Base'!$B$7:$D$47,MATCH('Q4 (ii)'!E32,'Q4 Base'!$B$7:$B$47),3)</f>
        <v>3.392E-3</v>
      </c>
      <c r="G32" s="56">
        <f>INDEX('Q4 Base'!$F$7:$G$41,MATCH('Q4 (ii)'!B32,'Q4 Base'!$F$7:$F$41),2)</f>
        <v>0.01</v>
      </c>
      <c r="H32" s="57"/>
      <c r="I32" s="58"/>
      <c r="J32" s="58"/>
      <c r="K32" s="58"/>
      <c r="L32" s="58"/>
    </row>
    <row r="33" spans="2:12" x14ac:dyDescent="0.2">
      <c r="B33" s="9">
        <v>23</v>
      </c>
      <c r="C33" s="54">
        <f t="shared" si="0"/>
        <v>54</v>
      </c>
      <c r="D33" s="55">
        <f>INDEX('Q4 Base'!$B$7:$D$47,MATCH('Q4 (ii)'!C33,'Q4 Base'!$B$7:$B$47),2)</f>
        <v>3.7631999999999995E-3</v>
      </c>
      <c r="E33" s="54">
        <f t="shared" si="1"/>
        <v>57</v>
      </c>
      <c r="F33" s="55">
        <f>INDEX('Q4 Base'!$B$7:$D$47,MATCH('Q4 (ii)'!E33,'Q4 Base'!$B$7:$B$47),3)</f>
        <v>3.7104E-3</v>
      </c>
      <c r="G33" s="56">
        <f>INDEX('Q4 Base'!$F$7:$G$41,MATCH('Q4 (ii)'!B33,'Q4 Base'!$F$7:$F$41),2)</f>
        <v>0.01</v>
      </c>
      <c r="H33" s="57"/>
      <c r="I33" s="58"/>
      <c r="J33" s="58"/>
      <c r="K33" s="58"/>
      <c r="L33" s="58"/>
    </row>
    <row r="34" spans="2:12" x14ac:dyDescent="0.2">
      <c r="B34" s="9">
        <v>24</v>
      </c>
      <c r="C34" s="54">
        <f t="shared" si="0"/>
        <v>55</v>
      </c>
      <c r="D34" s="55">
        <f>INDEX('Q4 Base'!$B$7:$D$47,MATCH('Q4 (ii)'!C34,'Q4 Base'!$B$7:$B$47),2)</f>
        <v>4.1824999999999996E-3</v>
      </c>
      <c r="E34" s="54">
        <f t="shared" si="1"/>
        <v>58</v>
      </c>
      <c r="F34" s="55">
        <f>INDEX('Q4 Base'!$B$7:$D$47,MATCH('Q4 (ii)'!E34,'Q4 Base'!$B$7:$B$47),3)</f>
        <v>4.0464000000000003E-3</v>
      </c>
      <c r="G34" s="56">
        <f>INDEX('Q4 Base'!$F$7:$G$41,MATCH('Q4 (ii)'!B34,'Q4 Base'!$F$7:$F$41),2)</f>
        <v>0.01</v>
      </c>
      <c r="H34" s="57"/>
      <c r="I34" s="58"/>
      <c r="J34" s="58"/>
      <c r="K34" s="58"/>
      <c r="L34" s="58"/>
    </row>
    <row r="35" spans="2:12" x14ac:dyDescent="0.2">
      <c r="B35" s="9">
        <v>25</v>
      </c>
      <c r="C35" s="54">
        <f t="shared" si="0"/>
        <v>56</v>
      </c>
      <c r="D35" s="55">
        <f>INDEX('Q4 Base'!$B$7:$D$47,MATCH('Q4 (ii)'!C35,'Q4 Base'!$B$7:$B$47),2)</f>
        <v>4.6312000000000002E-3</v>
      </c>
      <c r="E35" s="54">
        <f t="shared" si="1"/>
        <v>59</v>
      </c>
      <c r="F35" s="55">
        <f>INDEX('Q4 Base'!$B$7:$D$47,MATCH('Q4 (ii)'!E35,'Q4 Base'!$B$7:$B$47),3)</f>
        <v>4.3776000000000006E-3</v>
      </c>
      <c r="G35" s="56">
        <f>INDEX('Q4 Base'!$F$7:$G$41,MATCH('Q4 (ii)'!B35,'Q4 Base'!$F$7:$F$41),2)</f>
        <v>0.01</v>
      </c>
      <c r="H35" s="57"/>
      <c r="I35" s="58"/>
      <c r="J35" s="58"/>
      <c r="K35" s="58"/>
      <c r="L35" s="58"/>
    </row>
    <row r="36" spans="2:12" x14ac:dyDescent="0.2">
      <c r="B36" s="9">
        <v>26</v>
      </c>
      <c r="C36" s="54">
        <f t="shared" si="0"/>
        <v>57</v>
      </c>
      <c r="D36" s="55">
        <f>INDEX('Q4 Base'!$B$7:$D$47,MATCH('Q4 (ii)'!C36,'Q4 Base'!$B$7:$B$47),2)</f>
        <v>5.1064999999999991E-3</v>
      </c>
      <c r="E36" s="54">
        <f t="shared" si="1"/>
        <v>60</v>
      </c>
      <c r="F36" s="55">
        <f>INDEX('Q4 Base'!$B$7:$D$47,MATCH('Q4 (ii)'!E36,'Q4 Base'!$B$7:$B$47),3)</f>
        <v>4.6944000000000005E-3</v>
      </c>
      <c r="G36" s="56">
        <f>INDEX('Q4 Base'!$F$7:$G$41,MATCH('Q4 (ii)'!B36,'Q4 Base'!$F$7:$F$41),2)</f>
        <v>8.0000000000000002E-3</v>
      </c>
      <c r="H36" s="57"/>
      <c r="I36" s="58"/>
      <c r="J36" s="58"/>
      <c r="K36" s="58"/>
      <c r="L36" s="58"/>
    </row>
    <row r="37" spans="2:12" x14ac:dyDescent="0.2">
      <c r="B37" s="9">
        <v>27</v>
      </c>
      <c r="C37" s="54">
        <f t="shared" si="0"/>
        <v>58</v>
      </c>
      <c r="D37" s="55">
        <f>INDEX('Q4 Base'!$B$7:$D$47,MATCH('Q4 (ii)'!C37,'Q4 Base'!$B$7:$B$47),2)</f>
        <v>5.6041999999999993E-3</v>
      </c>
      <c r="E37" s="54">
        <f t="shared" si="1"/>
        <v>61</v>
      </c>
      <c r="F37" s="55">
        <f>INDEX('Q4 Base'!$B$7:$D$47,MATCH('Q4 (ii)'!E37,'Q4 Base'!$B$7:$B$47),3)</f>
        <v>5.0128000000000004E-3</v>
      </c>
      <c r="G37" s="56">
        <f>INDEX('Q4 Base'!$F$7:$G$41,MATCH('Q4 (ii)'!B37,'Q4 Base'!$F$7:$F$41),2)</f>
        <v>6.0000000000000001E-3</v>
      </c>
      <c r="H37" s="57"/>
      <c r="I37" s="58"/>
      <c r="J37" s="58"/>
      <c r="K37" s="58"/>
      <c r="L37" s="58"/>
    </row>
    <row r="38" spans="2:12" x14ac:dyDescent="0.2">
      <c r="B38" s="9">
        <v>28</v>
      </c>
      <c r="C38" s="54">
        <f t="shared" si="0"/>
        <v>59</v>
      </c>
      <c r="D38" s="55">
        <f>INDEX('Q4 Base'!$B$7:$D$47,MATCH('Q4 (ii)'!C38,'Q4 Base'!$B$7:$B$47),2)</f>
        <v>6.1228999999999997E-3</v>
      </c>
      <c r="E38" s="54">
        <f t="shared" si="1"/>
        <v>62</v>
      </c>
      <c r="F38" s="55">
        <f>INDEX('Q4 Base'!$B$7:$D$47,MATCH('Q4 (ii)'!E38,'Q4 Base'!$B$7:$B$47),3)</f>
        <v>5.3688E-3</v>
      </c>
      <c r="G38" s="56">
        <f>INDEX('Q4 Base'!$F$7:$G$41,MATCH('Q4 (ii)'!B38,'Q4 Base'!$F$7:$F$41),2)</f>
        <v>4.0000000000000001E-3</v>
      </c>
      <c r="H38" s="57"/>
      <c r="I38" s="58"/>
      <c r="J38" s="58"/>
      <c r="K38" s="58"/>
      <c r="L38" s="58"/>
    </row>
    <row r="39" spans="2:12" x14ac:dyDescent="0.2">
      <c r="B39" s="9">
        <v>29</v>
      </c>
      <c r="C39" s="54">
        <f t="shared" si="0"/>
        <v>60</v>
      </c>
      <c r="D39" s="55">
        <f>INDEX('Q4 Base'!$B$7:$D$47,MATCH('Q4 (ii)'!C39,'Q4 Base'!$B$7:$B$47),2)</f>
        <v>6.6647E-3</v>
      </c>
      <c r="E39" s="54">
        <f t="shared" si="1"/>
        <v>63</v>
      </c>
      <c r="F39" s="55">
        <f>INDEX('Q4 Base'!$B$7:$D$47,MATCH('Q4 (ii)'!E39,'Q4 Base'!$B$7:$B$47),3)</f>
        <v>5.7728000000000007E-3</v>
      </c>
      <c r="G39" s="56">
        <f>INDEX('Q4 Base'!$F$7:$G$41,MATCH('Q4 (ii)'!B39,'Q4 Base'!$F$7:$F$41),2)</f>
        <v>2E-3</v>
      </c>
      <c r="H39" s="57"/>
      <c r="I39" s="58"/>
      <c r="J39" s="58"/>
      <c r="K39" s="58"/>
      <c r="L39" s="58"/>
    </row>
    <row r="40" spans="2:12" x14ac:dyDescent="0.2">
      <c r="B40" s="9">
        <v>30</v>
      </c>
      <c r="C40" s="54">
        <f t="shared" si="0"/>
        <v>61</v>
      </c>
      <c r="D40" s="55">
        <f>INDEX('Q4 Base'!$B$7:$D$47,MATCH('Q4 (ii)'!C40,'Q4 Base'!$B$7:$B$47),2)</f>
        <v>7.2582999999999996E-3</v>
      </c>
      <c r="E40" s="54">
        <f t="shared" si="1"/>
        <v>64</v>
      </c>
      <c r="F40" s="55">
        <f>INDEX('Q4 Base'!$B$7:$D$47,MATCH('Q4 (ii)'!E40,'Q4 Base'!$B$7:$B$47),3)</f>
        <v>6.2048000000000008E-3</v>
      </c>
      <c r="G40" s="56">
        <f>INDEX('Q4 Base'!$F$7:$G$41,MATCH('Q4 (ii)'!B40,'Q4 Base'!$F$7:$F$41),2)</f>
        <v>0</v>
      </c>
      <c r="H40" s="57"/>
      <c r="I40" s="58"/>
      <c r="J40" s="58"/>
      <c r="K40" s="58"/>
      <c r="L40" s="58"/>
    </row>
  </sheetData>
  <mergeCells count="2">
    <mergeCell ref="C9:G9"/>
    <mergeCell ref="I9:L9"/>
  </mergeCells>
  <printOptions gridLines="1" gridLinesSet="0"/>
  <pageMargins left="0.7" right="0.7" top="0.75" bottom="0.75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C6"/>
  <sheetViews>
    <sheetView workbookViewId="0"/>
  </sheetViews>
  <sheetFormatPr defaultRowHeight="12.75" x14ac:dyDescent="0.2"/>
  <cols>
    <col min="1" max="16384" width="9.140625" style="1"/>
  </cols>
  <sheetData>
    <row r="2" spans="1:3" s="2" customFormat="1" ht="25.5" x14ac:dyDescent="0.35">
      <c r="A2" s="3" t="s">
        <v>101</v>
      </c>
    </row>
    <row r="4" spans="1:3" x14ac:dyDescent="0.2">
      <c r="B4" s="1" t="s">
        <v>16</v>
      </c>
      <c r="C4" s="6"/>
    </row>
    <row r="6" spans="1:3" x14ac:dyDescent="0.2">
      <c r="B6" s="1" t="s">
        <v>5</v>
      </c>
      <c r="C6" s="59"/>
    </row>
  </sheetData>
  <printOptions gridLines="1" gridLinesSet="0"/>
  <pageMargins left="0.7" right="0.7" top="0.75" bottom="0.75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2.75" x14ac:dyDescent="0.2"/>
  <cols>
    <col min="1" max="1" width="9.140625" style="1" customWidth="1"/>
    <col min="2" max="16384" width="9.140625" style="1"/>
  </cols>
  <sheetData>
    <row r="2" spans="1:1" s="2" customFormat="1" ht="25.5" x14ac:dyDescent="0.35">
      <c r="A2" s="3" t="s">
        <v>1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8"/>
  <sheetViews>
    <sheetView workbookViewId="0"/>
  </sheetViews>
  <sheetFormatPr defaultRowHeight="12.75" x14ac:dyDescent="0.2"/>
  <cols>
    <col min="1" max="1" width="9.140625" style="1"/>
    <col min="2" max="2" width="4.42578125" style="4" customWidth="1"/>
    <col min="3" max="3" width="19.28515625" style="1" customWidth="1"/>
    <col min="4" max="16384" width="9.140625" style="1"/>
  </cols>
  <sheetData>
    <row r="2" spans="1:3" s="2" customFormat="1" ht="25.5" x14ac:dyDescent="0.35">
      <c r="A2" s="3" t="s">
        <v>2</v>
      </c>
      <c r="B2" s="5"/>
    </row>
    <row r="4" spans="1:3" x14ac:dyDescent="0.2">
      <c r="B4" s="4" t="s">
        <v>3</v>
      </c>
      <c r="C4" s="6"/>
    </row>
    <row r="6" spans="1:3" x14ac:dyDescent="0.2">
      <c r="B6" s="4" t="s">
        <v>4</v>
      </c>
      <c r="C6" s="6"/>
    </row>
    <row r="8" spans="1:3" x14ac:dyDescent="0.2">
      <c r="B8" s="4" t="s">
        <v>5</v>
      </c>
      <c r="C8" s="6"/>
    </row>
  </sheetData>
  <printOptions gridLines="1" gridLinesSet="0"/>
  <pageMargins left="0.7" right="0.7" top="0.75" bottom="0.75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"/>
  <sheetViews>
    <sheetView workbookViewId="0"/>
  </sheetViews>
  <sheetFormatPr defaultRowHeight="12.75" x14ac:dyDescent="0.2"/>
  <cols>
    <col min="1" max="16384" width="9.140625" style="1"/>
  </cols>
  <sheetData>
    <row r="2" spans="1:1" s="2" customFormat="1" ht="25.5" x14ac:dyDescent="0.35">
      <c r="A2" s="3" t="s">
        <v>6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366"/>
  <sheetViews>
    <sheetView workbookViewId="0"/>
  </sheetViews>
  <sheetFormatPr defaultRowHeight="12.75" x14ac:dyDescent="0.2"/>
  <cols>
    <col min="1" max="1" width="9.140625" style="1"/>
    <col min="2" max="2" width="11.140625" style="1" customWidth="1"/>
    <col min="3" max="3" width="19" style="1" bestFit="1" customWidth="1"/>
    <col min="4" max="4" width="11.5703125" style="1" bestFit="1" customWidth="1"/>
    <col min="5" max="5" width="12.7109375" style="1" bestFit="1" customWidth="1"/>
    <col min="6" max="6" width="13.85546875" style="1" bestFit="1" customWidth="1"/>
    <col min="7" max="7" width="16" style="1" customWidth="1"/>
    <col min="8" max="16384" width="9.140625" style="1"/>
  </cols>
  <sheetData>
    <row r="2" spans="1:7" s="2" customFormat="1" ht="25.5" x14ac:dyDescent="0.35">
      <c r="A2" s="3" t="s">
        <v>7</v>
      </c>
    </row>
    <row r="3" spans="1:7" s="7" customFormat="1" x14ac:dyDescent="0.2"/>
    <row r="4" spans="1:7" s="7" customFormat="1" x14ac:dyDescent="0.2"/>
    <row r="5" spans="1:7" s="7" customFormat="1" x14ac:dyDescent="0.2"/>
    <row r="6" spans="1:7" ht="25.5" x14ac:dyDescent="0.2"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</row>
    <row r="7" spans="1:7" x14ac:dyDescent="0.2">
      <c r="B7" s="9">
        <v>1</v>
      </c>
    </row>
    <row r="8" spans="1:7" x14ac:dyDescent="0.2">
      <c r="B8" s="9">
        <v>2</v>
      </c>
    </row>
    <row r="9" spans="1:7" x14ac:dyDescent="0.2">
      <c r="B9" s="9">
        <v>3</v>
      </c>
    </row>
    <row r="10" spans="1:7" x14ac:dyDescent="0.2">
      <c r="B10" s="9">
        <v>4</v>
      </c>
    </row>
    <row r="11" spans="1:7" x14ac:dyDescent="0.2">
      <c r="B11" s="9">
        <v>5</v>
      </c>
    </row>
    <row r="12" spans="1:7" x14ac:dyDescent="0.2">
      <c r="B12" s="9">
        <v>6</v>
      </c>
    </row>
    <row r="13" spans="1:7" x14ac:dyDescent="0.2">
      <c r="B13" s="9">
        <v>7</v>
      </c>
    </row>
    <row r="14" spans="1:7" x14ac:dyDescent="0.2">
      <c r="B14" s="9">
        <v>8</v>
      </c>
    </row>
    <row r="15" spans="1:7" x14ac:dyDescent="0.2">
      <c r="B15" s="9">
        <v>9</v>
      </c>
    </row>
    <row r="16" spans="1:7" x14ac:dyDescent="0.2">
      <c r="B16" s="9">
        <v>10</v>
      </c>
    </row>
    <row r="17" spans="2:2" x14ac:dyDescent="0.2">
      <c r="B17" s="9">
        <v>11</v>
      </c>
    </row>
    <row r="18" spans="2:2" x14ac:dyDescent="0.2">
      <c r="B18" s="9">
        <v>12</v>
      </c>
    </row>
    <row r="19" spans="2:2" x14ac:dyDescent="0.2">
      <c r="B19" s="9">
        <v>13</v>
      </c>
    </row>
    <row r="20" spans="2:2" x14ac:dyDescent="0.2">
      <c r="B20" s="9">
        <v>14</v>
      </c>
    </row>
    <row r="21" spans="2:2" x14ac:dyDescent="0.2">
      <c r="B21" s="9">
        <v>15</v>
      </c>
    </row>
    <row r="22" spans="2:2" x14ac:dyDescent="0.2">
      <c r="B22" s="9">
        <v>16</v>
      </c>
    </row>
    <row r="23" spans="2:2" x14ac:dyDescent="0.2">
      <c r="B23" s="9">
        <v>17</v>
      </c>
    </row>
    <row r="24" spans="2:2" x14ac:dyDescent="0.2">
      <c r="B24" s="9">
        <v>18</v>
      </c>
    </row>
    <row r="25" spans="2:2" x14ac:dyDescent="0.2">
      <c r="B25" s="9">
        <v>19</v>
      </c>
    </row>
    <row r="26" spans="2:2" x14ac:dyDescent="0.2">
      <c r="B26" s="9">
        <v>20</v>
      </c>
    </row>
    <row r="27" spans="2:2" x14ac:dyDescent="0.2">
      <c r="B27" s="9">
        <v>21</v>
      </c>
    </row>
    <row r="28" spans="2:2" x14ac:dyDescent="0.2">
      <c r="B28" s="9">
        <v>22</v>
      </c>
    </row>
    <row r="29" spans="2:2" x14ac:dyDescent="0.2">
      <c r="B29" s="9">
        <v>23</v>
      </c>
    </row>
    <row r="30" spans="2:2" x14ac:dyDescent="0.2">
      <c r="B30" s="9">
        <v>24</v>
      </c>
    </row>
    <row r="31" spans="2:2" x14ac:dyDescent="0.2">
      <c r="B31" s="9">
        <v>25</v>
      </c>
    </row>
    <row r="32" spans="2:2" x14ac:dyDescent="0.2">
      <c r="B32" s="9">
        <v>26</v>
      </c>
    </row>
    <row r="33" spans="2:2" x14ac:dyDescent="0.2">
      <c r="B33" s="9">
        <v>27</v>
      </c>
    </row>
    <row r="34" spans="2:2" x14ac:dyDescent="0.2">
      <c r="B34" s="9">
        <v>28</v>
      </c>
    </row>
    <row r="35" spans="2:2" x14ac:dyDescent="0.2">
      <c r="B35" s="9">
        <v>29</v>
      </c>
    </row>
    <row r="36" spans="2:2" x14ac:dyDescent="0.2">
      <c r="B36" s="9">
        <v>30</v>
      </c>
    </row>
    <row r="37" spans="2:2" x14ac:dyDescent="0.2">
      <c r="B37" s="9">
        <v>31</v>
      </c>
    </row>
    <row r="38" spans="2:2" x14ac:dyDescent="0.2">
      <c r="B38" s="9">
        <v>32</v>
      </c>
    </row>
    <row r="39" spans="2:2" x14ac:dyDescent="0.2">
      <c r="B39" s="9">
        <v>33</v>
      </c>
    </row>
    <row r="40" spans="2:2" x14ac:dyDescent="0.2">
      <c r="B40" s="9">
        <v>34</v>
      </c>
    </row>
    <row r="41" spans="2:2" x14ac:dyDescent="0.2">
      <c r="B41" s="9">
        <v>35</v>
      </c>
    </row>
    <row r="42" spans="2:2" x14ac:dyDescent="0.2">
      <c r="B42" s="9">
        <v>36</v>
      </c>
    </row>
    <row r="43" spans="2:2" x14ac:dyDescent="0.2">
      <c r="B43" s="9">
        <v>37</v>
      </c>
    </row>
    <row r="44" spans="2:2" x14ac:dyDescent="0.2">
      <c r="B44" s="9">
        <v>38</v>
      </c>
    </row>
    <row r="45" spans="2:2" x14ac:dyDescent="0.2">
      <c r="B45" s="9">
        <v>39</v>
      </c>
    </row>
    <row r="46" spans="2:2" x14ac:dyDescent="0.2">
      <c r="B46" s="9">
        <v>40</v>
      </c>
    </row>
    <row r="47" spans="2:2" x14ac:dyDescent="0.2">
      <c r="B47" s="9">
        <v>41</v>
      </c>
    </row>
    <row r="48" spans="2:2" x14ac:dyDescent="0.2">
      <c r="B48" s="9">
        <v>42</v>
      </c>
    </row>
    <row r="49" spans="2:2" x14ac:dyDescent="0.2">
      <c r="B49" s="9">
        <v>43</v>
      </c>
    </row>
    <row r="50" spans="2:2" x14ac:dyDescent="0.2">
      <c r="B50" s="9">
        <v>44</v>
      </c>
    </row>
    <row r="51" spans="2:2" x14ac:dyDescent="0.2">
      <c r="B51" s="9">
        <v>45</v>
      </c>
    </row>
    <row r="52" spans="2:2" x14ac:dyDescent="0.2">
      <c r="B52" s="9">
        <v>46</v>
      </c>
    </row>
    <row r="53" spans="2:2" x14ac:dyDescent="0.2">
      <c r="B53" s="9">
        <v>47</v>
      </c>
    </row>
    <row r="54" spans="2:2" x14ac:dyDescent="0.2">
      <c r="B54" s="9">
        <v>48</v>
      </c>
    </row>
    <row r="55" spans="2:2" x14ac:dyDescent="0.2">
      <c r="B55" s="9">
        <v>49</v>
      </c>
    </row>
    <row r="56" spans="2:2" x14ac:dyDescent="0.2">
      <c r="B56" s="9">
        <v>50</v>
      </c>
    </row>
    <row r="57" spans="2:2" x14ac:dyDescent="0.2">
      <c r="B57" s="9">
        <v>51</v>
      </c>
    </row>
    <row r="58" spans="2:2" x14ac:dyDescent="0.2">
      <c r="B58" s="9">
        <v>52</v>
      </c>
    </row>
    <row r="59" spans="2:2" x14ac:dyDescent="0.2">
      <c r="B59" s="9">
        <v>53</v>
      </c>
    </row>
    <row r="60" spans="2:2" x14ac:dyDescent="0.2">
      <c r="B60" s="9">
        <v>54</v>
      </c>
    </row>
    <row r="61" spans="2:2" x14ac:dyDescent="0.2">
      <c r="B61" s="9">
        <v>55</v>
      </c>
    </row>
    <row r="62" spans="2:2" x14ac:dyDescent="0.2">
      <c r="B62" s="9">
        <v>56</v>
      </c>
    </row>
    <row r="63" spans="2:2" x14ac:dyDescent="0.2">
      <c r="B63" s="9">
        <v>57</v>
      </c>
    </row>
    <row r="64" spans="2:2" x14ac:dyDescent="0.2">
      <c r="B64" s="9">
        <v>58</v>
      </c>
    </row>
    <row r="65" spans="2:2" x14ac:dyDescent="0.2">
      <c r="B65" s="9">
        <v>59</v>
      </c>
    </row>
    <row r="66" spans="2:2" x14ac:dyDescent="0.2">
      <c r="B66" s="9">
        <v>60</v>
      </c>
    </row>
    <row r="67" spans="2:2" x14ac:dyDescent="0.2">
      <c r="B67" s="9">
        <v>61</v>
      </c>
    </row>
    <row r="68" spans="2:2" x14ac:dyDescent="0.2">
      <c r="B68" s="9">
        <v>62</v>
      </c>
    </row>
    <row r="69" spans="2:2" x14ac:dyDescent="0.2">
      <c r="B69" s="9">
        <v>63</v>
      </c>
    </row>
    <row r="70" spans="2:2" x14ac:dyDescent="0.2">
      <c r="B70" s="9">
        <v>64</v>
      </c>
    </row>
    <row r="71" spans="2:2" x14ac:dyDescent="0.2">
      <c r="B71" s="9">
        <v>65</v>
      </c>
    </row>
    <row r="72" spans="2:2" x14ac:dyDescent="0.2">
      <c r="B72" s="9">
        <v>66</v>
      </c>
    </row>
    <row r="73" spans="2:2" x14ac:dyDescent="0.2">
      <c r="B73" s="9">
        <v>67</v>
      </c>
    </row>
    <row r="74" spans="2:2" x14ac:dyDescent="0.2">
      <c r="B74" s="9">
        <v>68</v>
      </c>
    </row>
    <row r="75" spans="2:2" x14ac:dyDescent="0.2">
      <c r="B75" s="9">
        <v>69</v>
      </c>
    </row>
    <row r="76" spans="2:2" x14ac:dyDescent="0.2">
      <c r="B76" s="9">
        <v>70</v>
      </c>
    </row>
    <row r="77" spans="2:2" x14ac:dyDescent="0.2">
      <c r="B77" s="9">
        <v>71</v>
      </c>
    </row>
    <row r="78" spans="2:2" x14ac:dyDescent="0.2">
      <c r="B78" s="9">
        <v>72</v>
      </c>
    </row>
    <row r="79" spans="2:2" x14ac:dyDescent="0.2">
      <c r="B79" s="9">
        <v>73</v>
      </c>
    </row>
    <row r="80" spans="2:2" x14ac:dyDescent="0.2">
      <c r="B80" s="9">
        <v>74</v>
      </c>
    </row>
    <row r="81" spans="2:2" x14ac:dyDescent="0.2">
      <c r="B81" s="9">
        <v>75</v>
      </c>
    </row>
    <row r="82" spans="2:2" x14ac:dyDescent="0.2">
      <c r="B82" s="9">
        <v>76</v>
      </c>
    </row>
    <row r="83" spans="2:2" x14ac:dyDescent="0.2">
      <c r="B83" s="9">
        <v>77</v>
      </c>
    </row>
    <row r="84" spans="2:2" x14ac:dyDescent="0.2">
      <c r="B84" s="9">
        <v>78</v>
      </c>
    </row>
    <row r="85" spans="2:2" x14ac:dyDescent="0.2">
      <c r="B85" s="9">
        <v>79</v>
      </c>
    </row>
    <row r="86" spans="2:2" x14ac:dyDescent="0.2">
      <c r="B86" s="9">
        <v>80</v>
      </c>
    </row>
    <row r="87" spans="2:2" x14ac:dyDescent="0.2">
      <c r="B87" s="9">
        <v>81</v>
      </c>
    </row>
    <row r="88" spans="2:2" x14ac:dyDescent="0.2">
      <c r="B88" s="9">
        <v>82</v>
      </c>
    </row>
    <row r="89" spans="2:2" x14ac:dyDescent="0.2">
      <c r="B89" s="9">
        <v>83</v>
      </c>
    </row>
    <row r="90" spans="2:2" x14ac:dyDescent="0.2">
      <c r="B90" s="9">
        <v>84</v>
      </c>
    </row>
    <row r="91" spans="2:2" x14ac:dyDescent="0.2">
      <c r="B91" s="9">
        <v>85</v>
      </c>
    </row>
    <row r="92" spans="2:2" x14ac:dyDescent="0.2">
      <c r="B92" s="9">
        <v>86</v>
      </c>
    </row>
    <row r="93" spans="2:2" x14ac:dyDescent="0.2">
      <c r="B93" s="9">
        <v>87</v>
      </c>
    </row>
    <row r="94" spans="2:2" x14ac:dyDescent="0.2">
      <c r="B94" s="9">
        <v>88</v>
      </c>
    </row>
    <row r="95" spans="2:2" x14ac:dyDescent="0.2">
      <c r="B95" s="9">
        <v>89</v>
      </c>
    </row>
    <row r="96" spans="2:2" x14ac:dyDescent="0.2">
      <c r="B96" s="9">
        <v>90</v>
      </c>
    </row>
    <row r="97" spans="2:2" x14ac:dyDescent="0.2">
      <c r="B97" s="9">
        <v>91</v>
      </c>
    </row>
    <row r="98" spans="2:2" x14ac:dyDescent="0.2">
      <c r="B98" s="9">
        <v>92</v>
      </c>
    </row>
    <row r="99" spans="2:2" x14ac:dyDescent="0.2">
      <c r="B99" s="9">
        <v>93</v>
      </c>
    </row>
    <row r="100" spans="2:2" x14ac:dyDescent="0.2">
      <c r="B100" s="9">
        <v>94</v>
      </c>
    </row>
    <row r="101" spans="2:2" x14ac:dyDescent="0.2">
      <c r="B101" s="9">
        <v>95</v>
      </c>
    </row>
    <row r="102" spans="2:2" x14ac:dyDescent="0.2">
      <c r="B102" s="9">
        <v>96</v>
      </c>
    </row>
    <row r="103" spans="2:2" x14ac:dyDescent="0.2">
      <c r="B103" s="9">
        <v>97</v>
      </c>
    </row>
    <row r="104" spans="2:2" x14ac:dyDescent="0.2">
      <c r="B104" s="9">
        <v>98</v>
      </c>
    </row>
    <row r="105" spans="2:2" x14ac:dyDescent="0.2">
      <c r="B105" s="9">
        <v>99</v>
      </c>
    </row>
    <row r="106" spans="2:2" x14ac:dyDescent="0.2">
      <c r="B106" s="9">
        <v>100</v>
      </c>
    </row>
    <row r="107" spans="2:2" x14ac:dyDescent="0.2">
      <c r="B107" s="9">
        <v>101</v>
      </c>
    </row>
    <row r="108" spans="2:2" x14ac:dyDescent="0.2">
      <c r="B108" s="9">
        <v>102</v>
      </c>
    </row>
    <row r="109" spans="2:2" x14ac:dyDescent="0.2">
      <c r="B109" s="9">
        <v>103</v>
      </c>
    </row>
    <row r="110" spans="2:2" x14ac:dyDescent="0.2">
      <c r="B110" s="9">
        <v>104</v>
      </c>
    </row>
    <row r="111" spans="2:2" x14ac:dyDescent="0.2">
      <c r="B111" s="9">
        <v>105</v>
      </c>
    </row>
    <row r="112" spans="2:2" x14ac:dyDescent="0.2">
      <c r="B112" s="9">
        <v>106</v>
      </c>
    </row>
    <row r="113" spans="2:2" x14ac:dyDescent="0.2">
      <c r="B113" s="9">
        <v>107</v>
      </c>
    </row>
    <row r="114" spans="2:2" x14ac:dyDescent="0.2">
      <c r="B114" s="9">
        <v>108</v>
      </c>
    </row>
    <row r="115" spans="2:2" x14ac:dyDescent="0.2">
      <c r="B115" s="9">
        <v>109</v>
      </c>
    </row>
    <row r="116" spans="2:2" x14ac:dyDescent="0.2">
      <c r="B116" s="9">
        <v>110</v>
      </c>
    </row>
    <row r="117" spans="2:2" x14ac:dyDescent="0.2">
      <c r="B117" s="9">
        <v>111</v>
      </c>
    </row>
    <row r="118" spans="2:2" x14ac:dyDescent="0.2">
      <c r="B118" s="9">
        <v>112</v>
      </c>
    </row>
    <row r="119" spans="2:2" x14ac:dyDescent="0.2">
      <c r="B119" s="9">
        <v>113</v>
      </c>
    </row>
    <row r="120" spans="2:2" x14ac:dyDescent="0.2">
      <c r="B120" s="9">
        <v>114</v>
      </c>
    </row>
    <row r="121" spans="2:2" x14ac:dyDescent="0.2">
      <c r="B121" s="9">
        <v>115</v>
      </c>
    </row>
    <row r="122" spans="2:2" x14ac:dyDescent="0.2">
      <c r="B122" s="9">
        <v>116</v>
      </c>
    </row>
    <row r="123" spans="2:2" x14ac:dyDescent="0.2">
      <c r="B123" s="9">
        <v>117</v>
      </c>
    </row>
    <row r="124" spans="2:2" x14ac:dyDescent="0.2">
      <c r="B124" s="9">
        <v>118</v>
      </c>
    </row>
    <row r="125" spans="2:2" x14ac:dyDescent="0.2">
      <c r="B125" s="9">
        <v>119</v>
      </c>
    </row>
    <row r="126" spans="2:2" x14ac:dyDescent="0.2">
      <c r="B126" s="9">
        <v>120</v>
      </c>
    </row>
    <row r="127" spans="2:2" x14ac:dyDescent="0.2">
      <c r="B127" s="9">
        <v>121</v>
      </c>
    </row>
    <row r="128" spans="2:2" x14ac:dyDescent="0.2">
      <c r="B128" s="9">
        <v>122</v>
      </c>
    </row>
    <row r="129" spans="2:2" x14ac:dyDescent="0.2">
      <c r="B129" s="9">
        <v>123</v>
      </c>
    </row>
    <row r="130" spans="2:2" x14ac:dyDescent="0.2">
      <c r="B130" s="9">
        <v>124</v>
      </c>
    </row>
    <row r="131" spans="2:2" x14ac:dyDescent="0.2">
      <c r="B131" s="9">
        <v>125</v>
      </c>
    </row>
    <row r="132" spans="2:2" x14ac:dyDescent="0.2">
      <c r="B132" s="9">
        <v>126</v>
      </c>
    </row>
    <row r="133" spans="2:2" x14ac:dyDescent="0.2">
      <c r="B133" s="9">
        <v>127</v>
      </c>
    </row>
    <row r="134" spans="2:2" x14ac:dyDescent="0.2">
      <c r="B134" s="9">
        <v>128</v>
      </c>
    </row>
    <row r="135" spans="2:2" x14ac:dyDescent="0.2">
      <c r="B135" s="9">
        <v>129</v>
      </c>
    </row>
    <row r="136" spans="2:2" x14ac:dyDescent="0.2">
      <c r="B136" s="9">
        <v>130</v>
      </c>
    </row>
    <row r="137" spans="2:2" x14ac:dyDescent="0.2">
      <c r="B137" s="9">
        <v>131</v>
      </c>
    </row>
    <row r="138" spans="2:2" x14ac:dyDescent="0.2">
      <c r="B138" s="9">
        <v>132</v>
      </c>
    </row>
    <row r="139" spans="2:2" x14ac:dyDescent="0.2">
      <c r="B139" s="9">
        <v>133</v>
      </c>
    </row>
    <row r="140" spans="2:2" x14ac:dyDescent="0.2">
      <c r="B140" s="9">
        <v>134</v>
      </c>
    </row>
    <row r="141" spans="2:2" x14ac:dyDescent="0.2">
      <c r="B141" s="9">
        <v>135</v>
      </c>
    </row>
    <row r="142" spans="2:2" x14ac:dyDescent="0.2">
      <c r="B142" s="9">
        <v>136</v>
      </c>
    </row>
    <row r="143" spans="2:2" x14ac:dyDescent="0.2">
      <c r="B143" s="9">
        <v>137</v>
      </c>
    </row>
    <row r="144" spans="2:2" x14ac:dyDescent="0.2">
      <c r="B144" s="9">
        <v>138</v>
      </c>
    </row>
    <row r="145" spans="2:2" x14ac:dyDescent="0.2">
      <c r="B145" s="9">
        <v>139</v>
      </c>
    </row>
    <row r="146" spans="2:2" x14ac:dyDescent="0.2">
      <c r="B146" s="9">
        <v>140</v>
      </c>
    </row>
    <row r="147" spans="2:2" x14ac:dyDescent="0.2">
      <c r="B147" s="9">
        <v>141</v>
      </c>
    </row>
    <row r="148" spans="2:2" x14ac:dyDescent="0.2">
      <c r="B148" s="9">
        <v>142</v>
      </c>
    </row>
    <row r="149" spans="2:2" x14ac:dyDescent="0.2">
      <c r="B149" s="9">
        <v>143</v>
      </c>
    </row>
    <row r="150" spans="2:2" x14ac:dyDescent="0.2">
      <c r="B150" s="9">
        <v>144</v>
      </c>
    </row>
    <row r="151" spans="2:2" x14ac:dyDescent="0.2">
      <c r="B151" s="9">
        <v>145</v>
      </c>
    </row>
    <row r="152" spans="2:2" x14ac:dyDescent="0.2">
      <c r="B152" s="9">
        <v>146</v>
      </c>
    </row>
    <row r="153" spans="2:2" x14ac:dyDescent="0.2">
      <c r="B153" s="9">
        <v>147</v>
      </c>
    </row>
    <row r="154" spans="2:2" x14ac:dyDescent="0.2">
      <c r="B154" s="9">
        <v>148</v>
      </c>
    </row>
    <row r="155" spans="2:2" x14ac:dyDescent="0.2">
      <c r="B155" s="9">
        <v>149</v>
      </c>
    </row>
    <row r="156" spans="2:2" x14ac:dyDescent="0.2">
      <c r="B156" s="9">
        <v>150</v>
      </c>
    </row>
    <row r="157" spans="2:2" x14ac:dyDescent="0.2">
      <c r="B157" s="9">
        <v>151</v>
      </c>
    </row>
    <row r="158" spans="2:2" x14ac:dyDescent="0.2">
      <c r="B158" s="9">
        <v>152</v>
      </c>
    </row>
    <row r="159" spans="2:2" x14ac:dyDescent="0.2">
      <c r="B159" s="9">
        <v>153</v>
      </c>
    </row>
    <row r="160" spans="2:2" x14ac:dyDescent="0.2">
      <c r="B160" s="9">
        <v>154</v>
      </c>
    </row>
    <row r="161" spans="2:2" x14ac:dyDescent="0.2">
      <c r="B161" s="9">
        <v>155</v>
      </c>
    </row>
    <row r="162" spans="2:2" x14ac:dyDescent="0.2">
      <c r="B162" s="9">
        <v>156</v>
      </c>
    </row>
    <row r="163" spans="2:2" x14ac:dyDescent="0.2">
      <c r="B163" s="9">
        <v>157</v>
      </c>
    </row>
    <row r="164" spans="2:2" x14ac:dyDescent="0.2">
      <c r="B164" s="9">
        <v>158</v>
      </c>
    </row>
    <row r="165" spans="2:2" x14ac:dyDescent="0.2">
      <c r="B165" s="9">
        <v>159</v>
      </c>
    </row>
    <row r="166" spans="2:2" x14ac:dyDescent="0.2">
      <c r="B166" s="9">
        <v>160</v>
      </c>
    </row>
    <row r="167" spans="2:2" x14ac:dyDescent="0.2">
      <c r="B167" s="9">
        <v>161</v>
      </c>
    </row>
    <row r="168" spans="2:2" x14ac:dyDescent="0.2">
      <c r="B168" s="9">
        <v>162</v>
      </c>
    </row>
    <row r="169" spans="2:2" x14ac:dyDescent="0.2">
      <c r="B169" s="9">
        <v>163</v>
      </c>
    </row>
    <row r="170" spans="2:2" x14ac:dyDescent="0.2">
      <c r="B170" s="9">
        <v>164</v>
      </c>
    </row>
    <row r="171" spans="2:2" x14ac:dyDescent="0.2">
      <c r="B171" s="9">
        <v>165</v>
      </c>
    </row>
    <row r="172" spans="2:2" x14ac:dyDescent="0.2">
      <c r="B172" s="9">
        <v>166</v>
      </c>
    </row>
    <row r="173" spans="2:2" x14ac:dyDescent="0.2">
      <c r="B173" s="9">
        <v>167</v>
      </c>
    </row>
    <row r="174" spans="2:2" x14ac:dyDescent="0.2">
      <c r="B174" s="9">
        <v>168</v>
      </c>
    </row>
    <row r="175" spans="2:2" x14ac:dyDescent="0.2">
      <c r="B175" s="9">
        <v>169</v>
      </c>
    </row>
    <row r="176" spans="2:2" x14ac:dyDescent="0.2">
      <c r="B176" s="9">
        <v>170</v>
      </c>
    </row>
    <row r="177" spans="2:2" x14ac:dyDescent="0.2">
      <c r="B177" s="9">
        <v>171</v>
      </c>
    </row>
    <row r="178" spans="2:2" x14ac:dyDescent="0.2">
      <c r="B178" s="9">
        <v>172</v>
      </c>
    </row>
    <row r="179" spans="2:2" x14ac:dyDescent="0.2">
      <c r="B179" s="9">
        <v>173</v>
      </c>
    </row>
    <row r="180" spans="2:2" x14ac:dyDescent="0.2">
      <c r="B180" s="9">
        <v>174</v>
      </c>
    </row>
    <row r="181" spans="2:2" x14ac:dyDescent="0.2">
      <c r="B181" s="9">
        <v>175</v>
      </c>
    </row>
    <row r="182" spans="2:2" x14ac:dyDescent="0.2">
      <c r="B182" s="9">
        <v>176</v>
      </c>
    </row>
    <row r="183" spans="2:2" x14ac:dyDescent="0.2">
      <c r="B183" s="9">
        <v>177</v>
      </c>
    </row>
    <row r="184" spans="2:2" x14ac:dyDescent="0.2">
      <c r="B184" s="9">
        <v>178</v>
      </c>
    </row>
    <row r="185" spans="2:2" x14ac:dyDescent="0.2">
      <c r="B185" s="9">
        <v>179</v>
      </c>
    </row>
    <row r="186" spans="2:2" x14ac:dyDescent="0.2">
      <c r="B186" s="9">
        <v>180</v>
      </c>
    </row>
    <row r="187" spans="2:2" x14ac:dyDescent="0.2">
      <c r="B187" s="9">
        <v>181</v>
      </c>
    </row>
    <row r="188" spans="2:2" x14ac:dyDescent="0.2">
      <c r="B188" s="9">
        <v>182</v>
      </c>
    </row>
    <row r="189" spans="2:2" x14ac:dyDescent="0.2">
      <c r="B189" s="9">
        <v>183</v>
      </c>
    </row>
    <row r="190" spans="2:2" x14ac:dyDescent="0.2">
      <c r="B190" s="9">
        <v>184</v>
      </c>
    </row>
    <row r="191" spans="2:2" x14ac:dyDescent="0.2">
      <c r="B191" s="9">
        <v>185</v>
      </c>
    </row>
    <row r="192" spans="2:2" x14ac:dyDescent="0.2">
      <c r="B192" s="9">
        <v>186</v>
      </c>
    </row>
    <row r="193" spans="2:2" x14ac:dyDescent="0.2">
      <c r="B193" s="9">
        <v>187</v>
      </c>
    </row>
    <row r="194" spans="2:2" x14ac:dyDescent="0.2">
      <c r="B194" s="9">
        <v>188</v>
      </c>
    </row>
    <row r="195" spans="2:2" x14ac:dyDescent="0.2">
      <c r="B195" s="9">
        <v>189</v>
      </c>
    </row>
    <row r="196" spans="2:2" x14ac:dyDescent="0.2">
      <c r="B196" s="9">
        <v>190</v>
      </c>
    </row>
    <row r="197" spans="2:2" x14ac:dyDescent="0.2">
      <c r="B197" s="9">
        <v>191</v>
      </c>
    </row>
    <row r="198" spans="2:2" x14ac:dyDescent="0.2">
      <c r="B198" s="9">
        <v>192</v>
      </c>
    </row>
    <row r="199" spans="2:2" x14ac:dyDescent="0.2">
      <c r="B199" s="9">
        <v>193</v>
      </c>
    </row>
    <row r="200" spans="2:2" x14ac:dyDescent="0.2">
      <c r="B200" s="9">
        <v>194</v>
      </c>
    </row>
    <row r="201" spans="2:2" x14ac:dyDescent="0.2">
      <c r="B201" s="9">
        <v>195</v>
      </c>
    </row>
    <row r="202" spans="2:2" x14ac:dyDescent="0.2">
      <c r="B202" s="9">
        <v>196</v>
      </c>
    </row>
    <row r="203" spans="2:2" x14ac:dyDescent="0.2">
      <c r="B203" s="9">
        <v>197</v>
      </c>
    </row>
    <row r="204" spans="2:2" x14ac:dyDescent="0.2">
      <c r="B204" s="9">
        <v>198</v>
      </c>
    </row>
    <row r="205" spans="2:2" x14ac:dyDescent="0.2">
      <c r="B205" s="9">
        <v>199</v>
      </c>
    </row>
    <row r="206" spans="2:2" x14ac:dyDescent="0.2">
      <c r="B206" s="9">
        <v>200</v>
      </c>
    </row>
    <row r="207" spans="2:2" x14ac:dyDescent="0.2">
      <c r="B207" s="9">
        <v>201</v>
      </c>
    </row>
    <row r="208" spans="2:2" x14ac:dyDescent="0.2">
      <c r="B208" s="9">
        <v>202</v>
      </c>
    </row>
    <row r="209" spans="2:2" x14ac:dyDescent="0.2">
      <c r="B209" s="9">
        <v>203</v>
      </c>
    </row>
    <row r="210" spans="2:2" x14ac:dyDescent="0.2">
      <c r="B210" s="9">
        <v>204</v>
      </c>
    </row>
    <row r="211" spans="2:2" x14ac:dyDescent="0.2">
      <c r="B211" s="9">
        <v>205</v>
      </c>
    </row>
    <row r="212" spans="2:2" x14ac:dyDescent="0.2">
      <c r="B212" s="9">
        <v>206</v>
      </c>
    </row>
    <row r="213" spans="2:2" x14ac:dyDescent="0.2">
      <c r="B213" s="9">
        <v>207</v>
      </c>
    </row>
    <row r="214" spans="2:2" x14ac:dyDescent="0.2">
      <c r="B214" s="9">
        <v>208</v>
      </c>
    </row>
    <row r="215" spans="2:2" x14ac:dyDescent="0.2">
      <c r="B215" s="9">
        <v>209</v>
      </c>
    </row>
    <row r="216" spans="2:2" x14ac:dyDescent="0.2">
      <c r="B216" s="9">
        <v>210</v>
      </c>
    </row>
    <row r="217" spans="2:2" x14ac:dyDescent="0.2">
      <c r="B217" s="9">
        <v>211</v>
      </c>
    </row>
    <row r="218" spans="2:2" x14ac:dyDescent="0.2">
      <c r="B218" s="9">
        <v>212</v>
      </c>
    </row>
    <row r="219" spans="2:2" x14ac:dyDescent="0.2">
      <c r="B219" s="9">
        <v>213</v>
      </c>
    </row>
    <row r="220" spans="2:2" x14ac:dyDescent="0.2">
      <c r="B220" s="9">
        <v>214</v>
      </c>
    </row>
    <row r="221" spans="2:2" x14ac:dyDescent="0.2">
      <c r="B221" s="9">
        <v>215</v>
      </c>
    </row>
    <row r="222" spans="2:2" x14ac:dyDescent="0.2">
      <c r="B222" s="9">
        <v>216</v>
      </c>
    </row>
    <row r="223" spans="2:2" x14ac:dyDescent="0.2">
      <c r="B223" s="9">
        <v>217</v>
      </c>
    </row>
    <row r="224" spans="2:2" x14ac:dyDescent="0.2">
      <c r="B224" s="9">
        <v>218</v>
      </c>
    </row>
    <row r="225" spans="2:2" x14ac:dyDescent="0.2">
      <c r="B225" s="9">
        <v>219</v>
      </c>
    </row>
    <row r="226" spans="2:2" x14ac:dyDescent="0.2">
      <c r="B226" s="9">
        <v>220</v>
      </c>
    </row>
    <row r="227" spans="2:2" x14ac:dyDescent="0.2">
      <c r="B227" s="9">
        <v>221</v>
      </c>
    </row>
    <row r="228" spans="2:2" x14ac:dyDescent="0.2">
      <c r="B228" s="9">
        <v>222</v>
      </c>
    </row>
    <row r="229" spans="2:2" x14ac:dyDescent="0.2">
      <c r="B229" s="9">
        <v>223</v>
      </c>
    </row>
    <row r="230" spans="2:2" x14ac:dyDescent="0.2">
      <c r="B230" s="9">
        <v>224</v>
      </c>
    </row>
    <row r="231" spans="2:2" x14ac:dyDescent="0.2">
      <c r="B231" s="9">
        <v>225</v>
      </c>
    </row>
    <row r="232" spans="2:2" x14ac:dyDescent="0.2">
      <c r="B232" s="9">
        <v>226</v>
      </c>
    </row>
    <row r="233" spans="2:2" x14ac:dyDescent="0.2">
      <c r="B233" s="9">
        <v>227</v>
      </c>
    </row>
    <row r="234" spans="2:2" x14ac:dyDescent="0.2">
      <c r="B234" s="9">
        <v>228</v>
      </c>
    </row>
    <row r="235" spans="2:2" x14ac:dyDescent="0.2">
      <c r="B235" s="9">
        <v>229</v>
      </c>
    </row>
    <row r="236" spans="2:2" x14ac:dyDescent="0.2">
      <c r="B236" s="9">
        <v>230</v>
      </c>
    </row>
    <row r="237" spans="2:2" x14ac:dyDescent="0.2">
      <c r="B237" s="9">
        <v>231</v>
      </c>
    </row>
    <row r="238" spans="2:2" x14ac:dyDescent="0.2">
      <c r="B238" s="9">
        <v>232</v>
      </c>
    </row>
    <row r="239" spans="2:2" x14ac:dyDescent="0.2">
      <c r="B239" s="9">
        <v>233</v>
      </c>
    </row>
    <row r="240" spans="2:2" x14ac:dyDescent="0.2">
      <c r="B240" s="9">
        <v>234</v>
      </c>
    </row>
    <row r="241" spans="2:2" x14ac:dyDescent="0.2">
      <c r="B241" s="9">
        <v>235</v>
      </c>
    </row>
    <row r="242" spans="2:2" x14ac:dyDescent="0.2">
      <c r="B242" s="9">
        <v>236</v>
      </c>
    </row>
    <row r="243" spans="2:2" x14ac:dyDescent="0.2">
      <c r="B243" s="9">
        <v>237</v>
      </c>
    </row>
    <row r="244" spans="2:2" x14ac:dyDescent="0.2">
      <c r="B244" s="9">
        <v>238</v>
      </c>
    </row>
    <row r="245" spans="2:2" x14ac:dyDescent="0.2">
      <c r="B245" s="9">
        <v>239</v>
      </c>
    </row>
    <row r="246" spans="2:2" x14ac:dyDescent="0.2">
      <c r="B246" s="9">
        <v>240</v>
      </c>
    </row>
    <row r="247" spans="2:2" x14ac:dyDescent="0.2">
      <c r="B247" s="9">
        <v>241</v>
      </c>
    </row>
    <row r="248" spans="2:2" x14ac:dyDescent="0.2">
      <c r="B248" s="9">
        <v>242</v>
      </c>
    </row>
    <row r="249" spans="2:2" x14ac:dyDescent="0.2">
      <c r="B249" s="9">
        <v>243</v>
      </c>
    </row>
    <row r="250" spans="2:2" x14ac:dyDescent="0.2">
      <c r="B250" s="9">
        <v>244</v>
      </c>
    </row>
    <row r="251" spans="2:2" x14ac:dyDescent="0.2">
      <c r="B251" s="9">
        <v>245</v>
      </c>
    </row>
    <row r="252" spans="2:2" x14ac:dyDescent="0.2">
      <c r="B252" s="9">
        <v>246</v>
      </c>
    </row>
    <row r="253" spans="2:2" x14ac:dyDescent="0.2">
      <c r="B253" s="9">
        <v>247</v>
      </c>
    </row>
    <row r="254" spans="2:2" x14ac:dyDescent="0.2">
      <c r="B254" s="9">
        <v>248</v>
      </c>
    </row>
    <row r="255" spans="2:2" x14ac:dyDescent="0.2">
      <c r="B255" s="9">
        <v>249</v>
      </c>
    </row>
    <row r="256" spans="2:2" x14ac:dyDescent="0.2">
      <c r="B256" s="9">
        <v>250</v>
      </c>
    </row>
    <row r="257" spans="2:2" x14ac:dyDescent="0.2">
      <c r="B257" s="9">
        <v>251</v>
      </c>
    </row>
    <row r="258" spans="2:2" x14ac:dyDescent="0.2">
      <c r="B258" s="9">
        <v>252</v>
      </c>
    </row>
    <row r="259" spans="2:2" x14ac:dyDescent="0.2">
      <c r="B259" s="9">
        <v>253</v>
      </c>
    </row>
    <row r="260" spans="2:2" x14ac:dyDescent="0.2">
      <c r="B260" s="9">
        <v>254</v>
      </c>
    </row>
    <row r="261" spans="2:2" x14ac:dyDescent="0.2">
      <c r="B261" s="9">
        <v>255</v>
      </c>
    </row>
    <row r="262" spans="2:2" x14ac:dyDescent="0.2">
      <c r="B262" s="9">
        <v>256</v>
      </c>
    </row>
    <row r="263" spans="2:2" x14ac:dyDescent="0.2">
      <c r="B263" s="9">
        <v>257</v>
      </c>
    </row>
    <row r="264" spans="2:2" x14ac:dyDescent="0.2">
      <c r="B264" s="9">
        <v>258</v>
      </c>
    </row>
    <row r="265" spans="2:2" x14ac:dyDescent="0.2">
      <c r="B265" s="9">
        <v>259</v>
      </c>
    </row>
    <row r="266" spans="2:2" x14ac:dyDescent="0.2">
      <c r="B266" s="9">
        <v>260</v>
      </c>
    </row>
    <row r="267" spans="2:2" x14ac:dyDescent="0.2">
      <c r="B267" s="9">
        <v>261</v>
      </c>
    </row>
    <row r="268" spans="2:2" x14ac:dyDescent="0.2">
      <c r="B268" s="9">
        <v>262</v>
      </c>
    </row>
    <row r="269" spans="2:2" x14ac:dyDescent="0.2">
      <c r="B269" s="9">
        <v>263</v>
      </c>
    </row>
    <row r="270" spans="2:2" x14ac:dyDescent="0.2">
      <c r="B270" s="9">
        <v>264</v>
      </c>
    </row>
    <row r="271" spans="2:2" x14ac:dyDescent="0.2">
      <c r="B271" s="9">
        <v>265</v>
      </c>
    </row>
    <row r="272" spans="2:2" x14ac:dyDescent="0.2">
      <c r="B272" s="9">
        <v>266</v>
      </c>
    </row>
    <row r="273" spans="2:2" x14ac:dyDescent="0.2">
      <c r="B273" s="9">
        <v>267</v>
      </c>
    </row>
    <row r="274" spans="2:2" x14ac:dyDescent="0.2">
      <c r="B274" s="9">
        <v>268</v>
      </c>
    </row>
    <row r="275" spans="2:2" x14ac:dyDescent="0.2">
      <c r="B275" s="9">
        <v>269</v>
      </c>
    </row>
    <row r="276" spans="2:2" x14ac:dyDescent="0.2">
      <c r="B276" s="9">
        <v>270</v>
      </c>
    </row>
    <row r="277" spans="2:2" x14ac:dyDescent="0.2">
      <c r="B277" s="9">
        <v>271</v>
      </c>
    </row>
    <row r="278" spans="2:2" x14ac:dyDescent="0.2">
      <c r="B278" s="9">
        <v>272</v>
      </c>
    </row>
    <row r="279" spans="2:2" x14ac:dyDescent="0.2">
      <c r="B279" s="9">
        <v>273</v>
      </c>
    </row>
    <row r="280" spans="2:2" x14ac:dyDescent="0.2">
      <c r="B280" s="9">
        <v>274</v>
      </c>
    </row>
    <row r="281" spans="2:2" x14ac:dyDescent="0.2">
      <c r="B281" s="9">
        <v>275</v>
      </c>
    </row>
    <row r="282" spans="2:2" x14ac:dyDescent="0.2">
      <c r="B282" s="9">
        <v>276</v>
      </c>
    </row>
    <row r="283" spans="2:2" x14ac:dyDescent="0.2">
      <c r="B283" s="9">
        <v>277</v>
      </c>
    </row>
    <row r="284" spans="2:2" x14ac:dyDescent="0.2">
      <c r="B284" s="9">
        <v>278</v>
      </c>
    </row>
    <row r="285" spans="2:2" x14ac:dyDescent="0.2">
      <c r="B285" s="9">
        <v>279</v>
      </c>
    </row>
    <row r="286" spans="2:2" x14ac:dyDescent="0.2">
      <c r="B286" s="9">
        <v>280</v>
      </c>
    </row>
    <row r="287" spans="2:2" x14ac:dyDescent="0.2">
      <c r="B287" s="9">
        <v>281</v>
      </c>
    </row>
    <row r="288" spans="2:2" x14ac:dyDescent="0.2">
      <c r="B288" s="9">
        <v>282</v>
      </c>
    </row>
    <row r="289" spans="2:2" x14ac:dyDescent="0.2">
      <c r="B289" s="9">
        <v>283</v>
      </c>
    </row>
    <row r="290" spans="2:2" x14ac:dyDescent="0.2">
      <c r="B290" s="9">
        <v>284</v>
      </c>
    </row>
    <row r="291" spans="2:2" x14ac:dyDescent="0.2">
      <c r="B291" s="9">
        <v>285</v>
      </c>
    </row>
    <row r="292" spans="2:2" x14ac:dyDescent="0.2">
      <c r="B292" s="9">
        <v>286</v>
      </c>
    </row>
    <row r="293" spans="2:2" x14ac:dyDescent="0.2">
      <c r="B293" s="9">
        <v>287</v>
      </c>
    </row>
    <row r="294" spans="2:2" x14ac:dyDescent="0.2">
      <c r="B294" s="9">
        <v>288</v>
      </c>
    </row>
    <row r="295" spans="2:2" x14ac:dyDescent="0.2">
      <c r="B295" s="9">
        <v>289</v>
      </c>
    </row>
    <row r="296" spans="2:2" x14ac:dyDescent="0.2">
      <c r="B296" s="9">
        <v>290</v>
      </c>
    </row>
    <row r="297" spans="2:2" x14ac:dyDescent="0.2">
      <c r="B297" s="9">
        <v>291</v>
      </c>
    </row>
    <row r="298" spans="2:2" x14ac:dyDescent="0.2">
      <c r="B298" s="9">
        <v>292</v>
      </c>
    </row>
    <row r="299" spans="2:2" x14ac:dyDescent="0.2">
      <c r="B299" s="9">
        <v>293</v>
      </c>
    </row>
    <row r="300" spans="2:2" x14ac:dyDescent="0.2">
      <c r="B300" s="9">
        <v>294</v>
      </c>
    </row>
    <row r="301" spans="2:2" x14ac:dyDescent="0.2">
      <c r="B301" s="9">
        <v>295</v>
      </c>
    </row>
    <row r="302" spans="2:2" x14ac:dyDescent="0.2">
      <c r="B302" s="9">
        <v>296</v>
      </c>
    </row>
    <row r="303" spans="2:2" x14ac:dyDescent="0.2">
      <c r="B303" s="9">
        <v>297</v>
      </c>
    </row>
    <row r="304" spans="2:2" x14ac:dyDescent="0.2">
      <c r="B304" s="9">
        <v>298</v>
      </c>
    </row>
    <row r="305" spans="2:2" x14ac:dyDescent="0.2">
      <c r="B305" s="9">
        <v>299</v>
      </c>
    </row>
    <row r="306" spans="2:2" x14ac:dyDescent="0.2">
      <c r="B306" s="9">
        <v>300</v>
      </c>
    </row>
    <row r="307" spans="2:2" x14ac:dyDescent="0.2">
      <c r="B307" s="9">
        <v>301</v>
      </c>
    </row>
    <row r="308" spans="2:2" x14ac:dyDescent="0.2">
      <c r="B308" s="9">
        <v>302</v>
      </c>
    </row>
    <row r="309" spans="2:2" x14ac:dyDescent="0.2">
      <c r="B309" s="9">
        <v>303</v>
      </c>
    </row>
    <row r="310" spans="2:2" x14ac:dyDescent="0.2">
      <c r="B310" s="9">
        <v>304</v>
      </c>
    </row>
    <row r="311" spans="2:2" x14ac:dyDescent="0.2">
      <c r="B311" s="9">
        <v>305</v>
      </c>
    </row>
    <row r="312" spans="2:2" x14ac:dyDescent="0.2">
      <c r="B312" s="9">
        <v>306</v>
      </c>
    </row>
    <row r="313" spans="2:2" x14ac:dyDescent="0.2">
      <c r="B313" s="9">
        <v>307</v>
      </c>
    </row>
    <row r="314" spans="2:2" x14ac:dyDescent="0.2">
      <c r="B314" s="9">
        <v>308</v>
      </c>
    </row>
    <row r="315" spans="2:2" x14ac:dyDescent="0.2">
      <c r="B315" s="9">
        <v>309</v>
      </c>
    </row>
    <row r="316" spans="2:2" x14ac:dyDescent="0.2">
      <c r="B316" s="9">
        <v>310</v>
      </c>
    </row>
    <row r="317" spans="2:2" x14ac:dyDescent="0.2">
      <c r="B317" s="9">
        <v>311</v>
      </c>
    </row>
    <row r="318" spans="2:2" x14ac:dyDescent="0.2">
      <c r="B318" s="9">
        <v>312</v>
      </c>
    </row>
    <row r="319" spans="2:2" x14ac:dyDescent="0.2">
      <c r="B319" s="9">
        <v>313</v>
      </c>
    </row>
    <row r="320" spans="2:2" x14ac:dyDescent="0.2">
      <c r="B320" s="9">
        <v>314</v>
      </c>
    </row>
    <row r="321" spans="2:2" x14ac:dyDescent="0.2">
      <c r="B321" s="9">
        <v>315</v>
      </c>
    </row>
    <row r="322" spans="2:2" x14ac:dyDescent="0.2">
      <c r="B322" s="9">
        <v>316</v>
      </c>
    </row>
    <row r="323" spans="2:2" x14ac:dyDescent="0.2">
      <c r="B323" s="9">
        <v>317</v>
      </c>
    </row>
    <row r="324" spans="2:2" x14ac:dyDescent="0.2">
      <c r="B324" s="9">
        <v>318</v>
      </c>
    </row>
    <row r="325" spans="2:2" x14ac:dyDescent="0.2">
      <c r="B325" s="9">
        <v>319</v>
      </c>
    </row>
    <row r="326" spans="2:2" x14ac:dyDescent="0.2">
      <c r="B326" s="9">
        <v>320</v>
      </c>
    </row>
    <row r="327" spans="2:2" x14ac:dyDescent="0.2">
      <c r="B327" s="9">
        <v>321</v>
      </c>
    </row>
    <row r="328" spans="2:2" x14ac:dyDescent="0.2">
      <c r="B328" s="9">
        <v>322</v>
      </c>
    </row>
    <row r="329" spans="2:2" x14ac:dyDescent="0.2">
      <c r="B329" s="9">
        <v>323</v>
      </c>
    </row>
    <row r="330" spans="2:2" x14ac:dyDescent="0.2">
      <c r="B330" s="9">
        <v>324</v>
      </c>
    </row>
    <row r="331" spans="2:2" x14ac:dyDescent="0.2">
      <c r="B331" s="9">
        <v>325</v>
      </c>
    </row>
    <row r="332" spans="2:2" x14ac:dyDescent="0.2">
      <c r="B332" s="9">
        <v>326</v>
      </c>
    </row>
    <row r="333" spans="2:2" x14ac:dyDescent="0.2">
      <c r="B333" s="9">
        <v>327</v>
      </c>
    </row>
    <row r="334" spans="2:2" x14ac:dyDescent="0.2">
      <c r="B334" s="9">
        <v>328</v>
      </c>
    </row>
    <row r="335" spans="2:2" x14ac:dyDescent="0.2">
      <c r="B335" s="9">
        <v>329</v>
      </c>
    </row>
    <row r="336" spans="2:2" x14ac:dyDescent="0.2">
      <c r="B336" s="9">
        <v>330</v>
      </c>
    </row>
    <row r="337" spans="2:2" x14ac:dyDescent="0.2">
      <c r="B337" s="9">
        <v>331</v>
      </c>
    </row>
    <row r="338" spans="2:2" x14ac:dyDescent="0.2">
      <c r="B338" s="9">
        <v>332</v>
      </c>
    </row>
    <row r="339" spans="2:2" x14ac:dyDescent="0.2">
      <c r="B339" s="9">
        <v>333</v>
      </c>
    </row>
    <row r="340" spans="2:2" x14ac:dyDescent="0.2">
      <c r="B340" s="9">
        <v>334</v>
      </c>
    </row>
    <row r="341" spans="2:2" x14ac:dyDescent="0.2">
      <c r="B341" s="9">
        <v>335</v>
      </c>
    </row>
    <row r="342" spans="2:2" x14ac:dyDescent="0.2">
      <c r="B342" s="9">
        <v>336</v>
      </c>
    </row>
    <row r="343" spans="2:2" x14ac:dyDescent="0.2">
      <c r="B343" s="9">
        <v>337</v>
      </c>
    </row>
    <row r="344" spans="2:2" x14ac:dyDescent="0.2">
      <c r="B344" s="9">
        <v>338</v>
      </c>
    </row>
    <row r="345" spans="2:2" x14ac:dyDescent="0.2">
      <c r="B345" s="9">
        <v>339</v>
      </c>
    </row>
    <row r="346" spans="2:2" x14ac:dyDescent="0.2">
      <c r="B346" s="9">
        <v>340</v>
      </c>
    </row>
    <row r="347" spans="2:2" x14ac:dyDescent="0.2">
      <c r="B347" s="9">
        <v>341</v>
      </c>
    </row>
    <row r="348" spans="2:2" x14ac:dyDescent="0.2">
      <c r="B348" s="9">
        <v>342</v>
      </c>
    </row>
    <row r="349" spans="2:2" x14ac:dyDescent="0.2">
      <c r="B349" s="9">
        <v>343</v>
      </c>
    </row>
    <row r="350" spans="2:2" x14ac:dyDescent="0.2">
      <c r="B350" s="9">
        <v>344</v>
      </c>
    </row>
    <row r="351" spans="2:2" x14ac:dyDescent="0.2">
      <c r="B351" s="9">
        <v>345</v>
      </c>
    </row>
    <row r="352" spans="2:2" x14ac:dyDescent="0.2">
      <c r="B352" s="9">
        <v>346</v>
      </c>
    </row>
    <row r="353" spans="2:2" x14ac:dyDescent="0.2">
      <c r="B353" s="9">
        <v>347</v>
      </c>
    </row>
    <row r="354" spans="2:2" x14ac:dyDescent="0.2">
      <c r="B354" s="9">
        <v>348</v>
      </c>
    </row>
    <row r="355" spans="2:2" x14ac:dyDescent="0.2">
      <c r="B355" s="9">
        <v>349</v>
      </c>
    </row>
    <row r="356" spans="2:2" x14ac:dyDescent="0.2">
      <c r="B356" s="9">
        <v>350</v>
      </c>
    </row>
    <row r="357" spans="2:2" x14ac:dyDescent="0.2">
      <c r="B357" s="9">
        <v>351</v>
      </c>
    </row>
    <row r="358" spans="2:2" x14ac:dyDescent="0.2">
      <c r="B358" s="9">
        <v>352</v>
      </c>
    </row>
    <row r="359" spans="2:2" x14ac:dyDescent="0.2">
      <c r="B359" s="9">
        <v>353</v>
      </c>
    </row>
    <row r="360" spans="2:2" x14ac:dyDescent="0.2">
      <c r="B360" s="9">
        <v>354</v>
      </c>
    </row>
    <row r="361" spans="2:2" x14ac:dyDescent="0.2">
      <c r="B361" s="9">
        <v>355</v>
      </c>
    </row>
    <row r="362" spans="2:2" x14ac:dyDescent="0.2">
      <c r="B362" s="9">
        <v>356</v>
      </c>
    </row>
    <row r="363" spans="2:2" x14ac:dyDescent="0.2">
      <c r="B363" s="9">
        <v>357</v>
      </c>
    </row>
    <row r="364" spans="2:2" x14ac:dyDescent="0.2">
      <c r="B364" s="9">
        <v>358</v>
      </c>
    </row>
    <row r="365" spans="2:2" x14ac:dyDescent="0.2">
      <c r="B365" s="9">
        <v>359</v>
      </c>
    </row>
    <row r="366" spans="2:2" x14ac:dyDescent="0.2">
      <c r="B366" s="9">
        <v>360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368"/>
  <sheetViews>
    <sheetView workbookViewId="0"/>
  </sheetViews>
  <sheetFormatPr defaultRowHeight="12.75" x14ac:dyDescent="0.2"/>
  <cols>
    <col min="1" max="1" width="9.140625" style="1"/>
    <col min="2" max="2" width="11.140625" style="1" customWidth="1"/>
    <col min="3" max="16384" width="9.140625" style="1"/>
  </cols>
  <sheetData>
    <row r="2" spans="1:2" s="2" customFormat="1" ht="25.5" x14ac:dyDescent="0.35">
      <c r="A2" s="3" t="s">
        <v>14</v>
      </c>
    </row>
    <row r="3" spans="1:2" s="10" customFormat="1" x14ac:dyDescent="0.2"/>
    <row r="4" spans="1:2" s="10" customFormat="1" x14ac:dyDescent="0.2"/>
    <row r="5" spans="1:2" s="10" customFormat="1" x14ac:dyDescent="0.2"/>
    <row r="6" spans="1:2" s="10" customFormat="1" x14ac:dyDescent="0.2"/>
    <row r="7" spans="1:2" s="10" customFormat="1" x14ac:dyDescent="0.2"/>
    <row r="8" spans="1:2" x14ac:dyDescent="0.2">
      <c r="B8" s="8" t="s">
        <v>8</v>
      </c>
    </row>
    <row r="9" spans="1:2" x14ac:dyDescent="0.2">
      <c r="B9" s="9">
        <v>1</v>
      </c>
    </row>
    <row r="10" spans="1:2" x14ac:dyDescent="0.2">
      <c r="B10" s="9">
        <v>2</v>
      </c>
    </row>
    <row r="11" spans="1:2" x14ac:dyDescent="0.2">
      <c r="B11" s="9">
        <v>3</v>
      </c>
    </row>
    <row r="12" spans="1:2" x14ac:dyDescent="0.2">
      <c r="B12" s="9">
        <v>4</v>
      </c>
    </row>
    <row r="13" spans="1:2" x14ac:dyDescent="0.2">
      <c r="B13" s="9">
        <v>5</v>
      </c>
    </row>
    <row r="14" spans="1:2" x14ac:dyDescent="0.2">
      <c r="B14" s="9">
        <v>6</v>
      </c>
    </row>
    <row r="15" spans="1:2" x14ac:dyDescent="0.2">
      <c r="B15" s="9">
        <v>7</v>
      </c>
    </row>
    <row r="16" spans="1:2" x14ac:dyDescent="0.2">
      <c r="B16" s="9">
        <v>8</v>
      </c>
    </row>
    <row r="17" spans="2:2" x14ac:dyDescent="0.2">
      <c r="B17" s="9">
        <v>9</v>
      </c>
    </row>
    <row r="18" spans="2:2" x14ac:dyDescent="0.2">
      <c r="B18" s="9">
        <v>10</v>
      </c>
    </row>
    <row r="19" spans="2:2" x14ac:dyDescent="0.2">
      <c r="B19" s="9">
        <v>11</v>
      </c>
    </row>
    <row r="20" spans="2:2" x14ac:dyDescent="0.2">
      <c r="B20" s="9">
        <v>12</v>
      </c>
    </row>
    <row r="21" spans="2:2" x14ac:dyDescent="0.2">
      <c r="B21" s="9">
        <v>13</v>
      </c>
    </row>
    <row r="22" spans="2:2" x14ac:dyDescent="0.2">
      <c r="B22" s="9">
        <v>14</v>
      </c>
    </row>
    <row r="23" spans="2:2" x14ac:dyDescent="0.2">
      <c r="B23" s="9">
        <v>15</v>
      </c>
    </row>
    <row r="24" spans="2:2" x14ac:dyDescent="0.2">
      <c r="B24" s="9">
        <v>16</v>
      </c>
    </row>
    <row r="25" spans="2:2" x14ac:dyDescent="0.2">
      <c r="B25" s="9">
        <v>17</v>
      </c>
    </row>
    <row r="26" spans="2:2" x14ac:dyDescent="0.2">
      <c r="B26" s="9">
        <v>18</v>
      </c>
    </row>
    <row r="27" spans="2:2" x14ac:dyDescent="0.2">
      <c r="B27" s="9">
        <v>19</v>
      </c>
    </row>
    <row r="28" spans="2:2" x14ac:dyDescent="0.2">
      <c r="B28" s="9">
        <v>20</v>
      </c>
    </row>
    <row r="29" spans="2:2" x14ac:dyDescent="0.2">
      <c r="B29" s="9">
        <v>21</v>
      </c>
    </row>
    <row r="30" spans="2:2" x14ac:dyDescent="0.2">
      <c r="B30" s="9">
        <v>22</v>
      </c>
    </row>
    <row r="31" spans="2:2" x14ac:dyDescent="0.2">
      <c r="B31" s="9">
        <v>23</v>
      </c>
    </row>
    <row r="32" spans="2:2" x14ac:dyDescent="0.2">
      <c r="B32" s="9">
        <v>24</v>
      </c>
    </row>
    <row r="33" spans="2:2" x14ac:dyDescent="0.2">
      <c r="B33" s="9">
        <v>25</v>
      </c>
    </row>
    <row r="34" spans="2:2" x14ac:dyDescent="0.2">
      <c r="B34" s="9">
        <v>26</v>
      </c>
    </row>
    <row r="35" spans="2:2" x14ac:dyDescent="0.2">
      <c r="B35" s="9">
        <v>27</v>
      </c>
    </row>
    <row r="36" spans="2:2" x14ac:dyDescent="0.2">
      <c r="B36" s="9">
        <v>28</v>
      </c>
    </row>
    <row r="37" spans="2:2" x14ac:dyDescent="0.2">
      <c r="B37" s="9">
        <v>29</v>
      </c>
    </row>
    <row r="38" spans="2:2" x14ac:dyDescent="0.2">
      <c r="B38" s="9">
        <v>30</v>
      </c>
    </row>
    <row r="39" spans="2:2" x14ac:dyDescent="0.2">
      <c r="B39" s="9">
        <v>31</v>
      </c>
    </row>
    <row r="40" spans="2:2" x14ac:dyDescent="0.2">
      <c r="B40" s="9">
        <v>32</v>
      </c>
    </row>
    <row r="41" spans="2:2" x14ac:dyDescent="0.2">
      <c r="B41" s="9">
        <v>33</v>
      </c>
    </row>
    <row r="42" spans="2:2" x14ac:dyDescent="0.2">
      <c r="B42" s="9">
        <v>34</v>
      </c>
    </row>
    <row r="43" spans="2:2" x14ac:dyDescent="0.2">
      <c r="B43" s="9">
        <v>35</v>
      </c>
    </row>
    <row r="44" spans="2:2" x14ac:dyDescent="0.2">
      <c r="B44" s="9">
        <v>36</v>
      </c>
    </row>
    <row r="45" spans="2:2" x14ac:dyDescent="0.2">
      <c r="B45" s="9">
        <v>37</v>
      </c>
    </row>
    <row r="46" spans="2:2" x14ac:dyDescent="0.2">
      <c r="B46" s="9">
        <v>38</v>
      </c>
    </row>
    <row r="47" spans="2:2" x14ac:dyDescent="0.2">
      <c r="B47" s="9">
        <v>39</v>
      </c>
    </row>
    <row r="48" spans="2:2" x14ac:dyDescent="0.2">
      <c r="B48" s="9">
        <v>40</v>
      </c>
    </row>
    <row r="49" spans="2:2" x14ac:dyDescent="0.2">
      <c r="B49" s="9">
        <v>41</v>
      </c>
    </row>
    <row r="50" spans="2:2" x14ac:dyDescent="0.2">
      <c r="B50" s="9">
        <v>42</v>
      </c>
    </row>
    <row r="51" spans="2:2" x14ac:dyDescent="0.2">
      <c r="B51" s="9">
        <v>43</v>
      </c>
    </row>
    <row r="52" spans="2:2" x14ac:dyDescent="0.2">
      <c r="B52" s="9">
        <v>44</v>
      </c>
    </row>
    <row r="53" spans="2:2" x14ac:dyDescent="0.2">
      <c r="B53" s="9">
        <v>45</v>
      </c>
    </row>
    <row r="54" spans="2:2" x14ac:dyDescent="0.2">
      <c r="B54" s="9">
        <v>46</v>
      </c>
    </row>
    <row r="55" spans="2:2" x14ac:dyDescent="0.2">
      <c r="B55" s="9">
        <v>47</v>
      </c>
    </row>
    <row r="56" spans="2:2" x14ac:dyDescent="0.2">
      <c r="B56" s="9">
        <v>48</v>
      </c>
    </row>
    <row r="57" spans="2:2" x14ac:dyDescent="0.2">
      <c r="B57" s="9">
        <v>49</v>
      </c>
    </row>
    <row r="58" spans="2:2" x14ac:dyDescent="0.2">
      <c r="B58" s="9">
        <v>50</v>
      </c>
    </row>
    <row r="59" spans="2:2" x14ac:dyDescent="0.2">
      <c r="B59" s="9">
        <v>51</v>
      </c>
    </row>
    <row r="60" spans="2:2" x14ac:dyDescent="0.2">
      <c r="B60" s="9">
        <v>52</v>
      </c>
    </row>
    <row r="61" spans="2:2" x14ac:dyDescent="0.2">
      <c r="B61" s="9">
        <v>53</v>
      </c>
    </row>
    <row r="62" spans="2:2" x14ac:dyDescent="0.2">
      <c r="B62" s="9">
        <v>54</v>
      </c>
    </row>
    <row r="63" spans="2:2" x14ac:dyDescent="0.2">
      <c r="B63" s="9">
        <v>55</v>
      </c>
    </row>
    <row r="64" spans="2:2" x14ac:dyDescent="0.2">
      <c r="B64" s="9">
        <v>56</v>
      </c>
    </row>
    <row r="65" spans="2:2" x14ac:dyDescent="0.2">
      <c r="B65" s="9">
        <v>57</v>
      </c>
    </row>
    <row r="66" spans="2:2" x14ac:dyDescent="0.2">
      <c r="B66" s="9">
        <v>58</v>
      </c>
    </row>
    <row r="67" spans="2:2" x14ac:dyDescent="0.2">
      <c r="B67" s="9">
        <v>59</v>
      </c>
    </row>
    <row r="68" spans="2:2" x14ac:dyDescent="0.2">
      <c r="B68" s="9">
        <v>60</v>
      </c>
    </row>
    <row r="69" spans="2:2" x14ac:dyDescent="0.2">
      <c r="B69" s="9">
        <v>61</v>
      </c>
    </row>
    <row r="70" spans="2:2" x14ac:dyDescent="0.2">
      <c r="B70" s="9">
        <v>62</v>
      </c>
    </row>
    <row r="71" spans="2:2" x14ac:dyDescent="0.2">
      <c r="B71" s="9">
        <v>63</v>
      </c>
    </row>
    <row r="72" spans="2:2" x14ac:dyDescent="0.2">
      <c r="B72" s="9">
        <v>64</v>
      </c>
    </row>
    <row r="73" spans="2:2" x14ac:dyDescent="0.2">
      <c r="B73" s="9">
        <v>65</v>
      </c>
    </row>
    <row r="74" spans="2:2" x14ac:dyDescent="0.2">
      <c r="B74" s="9">
        <v>66</v>
      </c>
    </row>
    <row r="75" spans="2:2" x14ac:dyDescent="0.2">
      <c r="B75" s="9">
        <v>67</v>
      </c>
    </row>
    <row r="76" spans="2:2" x14ac:dyDescent="0.2">
      <c r="B76" s="9">
        <v>68</v>
      </c>
    </row>
    <row r="77" spans="2:2" x14ac:dyDescent="0.2">
      <c r="B77" s="9">
        <v>69</v>
      </c>
    </row>
    <row r="78" spans="2:2" x14ac:dyDescent="0.2">
      <c r="B78" s="9">
        <v>70</v>
      </c>
    </row>
    <row r="79" spans="2:2" x14ac:dyDescent="0.2">
      <c r="B79" s="9">
        <v>71</v>
      </c>
    </row>
    <row r="80" spans="2:2" x14ac:dyDescent="0.2">
      <c r="B80" s="9">
        <v>72</v>
      </c>
    </row>
    <row r="81" spans="2:2" x14ac:dyDescent="0.2">
      <c r="B81" s="9">
        <v>73</v>
      </c>
    </row>
    <row r="82" spans="2:2" x14ac:dyDescent="0.2">
      <c r="B82" s="9">
        <v>74</v>
      </c>
    </row>
    <row r="83" spans="2:2" x14ac:dyDescent="0.2">
      <c r="B83" s="9">
        <v>75</v>
      </c>
    </row>
    <row r="84" spans="2:2" x14ac:dyDescent="0.2">
      <c r="B84" s="9">
        <v>76</v>
      </c>
    </row>
    <row r="85" spans="2:2" x14ac:dyDescent="0.2">
      <c r="B85" s="9">
        <v>77</v>
      </c>
    </row>
    <row r="86" spans="2:2" x14ac:dyDescent="0.2">
      <c r="B86" s="9">
        <v>78</v>
      </c>
    </row>
    <row r="87" spans="2:2" x14ac:dyDescent="0.2">
      <c r="B87" s="9">
        <v>79</v>
      </c>
    </row>
    <row r="88" spans="2:2" x14ac:dyDescent="0.2">
      <c r="B88" s="9">
        <v>80</v>
      </c>
    </row>
    <row r="89" spans="2:2" x14ac:dyDescent="0.2">
      <c r="B89" s="9">
        <v>81</v>
      </c>
    </row>
    <row r="90" spans="2:2" x14ac:dyDescent="0.2">
      <c r="B90" s="9">
        <v>82</v>
      </c>
    </row>
    <row r="91" spans="2:2" x14ac:dyDescent="0.2">
      <c r="B91" s="9">
        <v>83</v>
      </c>
    </row>
    <row r="92" spans="2:2" x14ac:dyDescent="0.2">
      <c r="B92" s="9">
        <v>84</v>
      </c>
    </row>
    <row r="93" spans="2:2" x14ac:dyDescent="0.2">
      <c r="B93" s="9">
        <v>85</v>
      </c>
    </row>
    <row r="94" spans="2:2" x14ac:dyDescent="0.2">
      <c r="B94" s="9">
        <v>86</v>
      </c>
    </row>
    <row r="95" spans="2:2" x14ac:dyDescent="0.2">
      <c r="B95" s="9">
        <v>87</v>
      </c>
    </row>
    <row r="96" spans="2:2" x14ac:dyDescent="0.2">
      <c r="B96" s="9">
        <v>88</v>
      </c>
    </row>
    <row r="97" spans="2:2" x14ac:dyDescent="0.2">
      <c r="B97" s="9">
        <v>89</v>
      </c>
    </row>
    <row r="98" spans="2:2" x14ac:dyDescent="0.2">
      <c r="B98" s="9">
        <v>90</v>
      </c>
    </row>
    <row r="99" spans="2:2" x14ac:dyDescent="0.2">
      <c r="B99" s="9">
        <v>91</v>
      </c>
    </row>
    <row r="100" spans="2:2" x14ac:dyDescent="0.2">
      <c r="B100" s="9">
        <v>92</v>
      </c>
    </row>
    <row r="101" spans="2:2" x14ac:dyDescent="0.2">
      <c r="B101" s="9">
        <v>93</v>
      </c>
    </row>
    <row r="102" spans="2:2" x14ac:dyDescent="0.2">
      <c r="B102" s="9">
        <v>94</v>
      </c>
    </row>
    <row r="103" spans="2:2" x14ac:dyDescent="0.2">
      <c r="B103" s="9">
        <v>95</v>
      </c>
    </row>
    <row r="104" spans="2:2" x14ac:dyDescent="0.2">
      <c r="B104" s="9">
        <v>96</v>
      </c>
    </row>
    <row r="105" spans="2:2" x14ac:dyDescent="0.2">
      <c r="B105" s="9">
        <v>97</v>
      </c>
    </row>
    <row r="106" spans="2:2" x14ac:dyDescent="0.2">
      <c r="B106" s="9">
        <v>98</v>
      </c>
    </row>
    <row r="107" spans="2:2" x14ac:dyDescent="0.2">
      <c r="B107" s="9">
        <v>99</v>
      </c>
    </row>
    <row r="108" spans="2:2" x14ac:dyDescent="0.2">
      <c r="B108" s="9">
        <v>100</v>
      </c>
    </row>
    <row r="109" spans="2:2" x14ac:dyDescent="0.2">
      <c r="B109" s="9">
        <v>101</v>
      </c>
    </row>
    <row r="110" spans="2:2" x14ac:dyDescent="0.2">
      <c r="B110" s="9">
        <v>102</v>
      </c>
    </row>
    <row r="111" spans="2:2" x14ac:dyDescent="0.2">
      <c r="B111" s="9">
        <v>103</v>
      </c>
    </row>
    <row r="112" spans="2:2" x14ac:dyDescent="0.2">
      <c r="B112" s="9">
        <v>104</v>
      </c>
    </row>
    <row r="113" spans="2:2" x14ac:dyDescent="0.2">
      <c r="B113" s="9">
        <v>105</v>
      </c>
    </row>
    <row r="114" spans="2:2" x14ac:dyDescent="0.2">
      <c r="B114" s="9">
        <v>106</v>
      </c>
    </row>
    <row r="115" spans="2:2" x14ac:dyDescent="0.2">
      <c r="B115" s="9">
        <v>107</v>
      </c>
    </row>
    <row r="116" spans="2:2" x14ac:dyDescent="0.2">
      <c r="B116" s="9">
        <v>108</v>
      </c>
    </row>
    <row r="117" spans="2:2" x14ac:dyDescent="0.2">
      <c r="B117" s="9">
        <v>109</v>
      </c>
    </row>
    <row r="118" spans="2:2" x14ac:dyDescent="0.2">
      <c r="B118" s="9">
        <v>110</v>
      </c>
    </row>
    <row r="119" spans="2:2" x14ac:dyDescent="0.2">
      <c r="B119" s="9">
        <v>111</v>
      </c>
    </row>
    <row r="120" spans="2:2" x14ac:dyDescent="0.2">
      <c r="B120" s="9">
        <v>112</v>
      </c>
    </row>
    <row r="121" spans="2:2" x14ac:dyDescent="0.2">
      <c r="B121" s="9">
        <v>113</v>
      </c>
    </row>
    <row r="122" spans="2:2" x14ac:dyDescent="0.2">
      <c r="B122" s="9">
        <v>114</v>
      </c>
    </row>
    <row r="123" spans="2:2" x14ac:dyDescent="0.2">
      <c r="B123" s="9">
        <v>115</v>
      </c>
    </row>
    <row r="124" spans="2:2" x14ac:dyDescent="0.2">
      <c r="B124" s="9">
        <v>116</v>
      </c>
    </row>
    <row r="125" spans="2:2" x14ac:dyDescent="0.2">
      <c r="B125" s="9">
        <v>117</v>
      </c>
    </row>
    <row r="126" spans="2:2" x14ac:dyDescent="0.2">
      <c r="B126" s="9">
        <v>118</v>
      </c>
    </row>
    <row r="127" spans="2:2" x14ac:dyDescent="0.2">
      <c r="B127" s="9">
        <v>119</v>
      </c>
    </row>
    <row r="128" spans="2:2" x14ac:dyDescent="0.2">
      <c r="B128" s="9">
        <v>120</v>
      </c>
    </row>
    <row r="129" spans="2:2" x14ac:dyDescent="0.2">
      <c r="B129" s="9">
        <v>121</v>
      </c>
    </row>
    <row r="130" spans="2:2" x14ac:dyDescent="0.2">
      <c r="B130" s="9">
        <v>122</v>
      </c>
    </row>
    <row r="131" spans="2:2" x14ac:dyDescent="0.2">
      <c r="B131" s="9">
        <v>123</v>
      </c>
    </row>
    <row r="132" spans="2:2" x14ac:dyDescent="0.2">
      <c r="B132" s="9">
        <v>124</v>
      </c>
    </row>
    <row r="133" spans="2:2" x14ac:dyDescent="0.2">
      <c r="B133" s="9">
        <v>125</v>
      </c>
    </row>
    <row r="134" spans="2:2" x14ac:dyDescent="0.2">
      <c r="B134" s="9">
        <v>126</v>
      </c>
    </row>
    <row r="135" spans="2:2" x14ac:dyDescent="0.2">
      <c r="B135" s="9">
        <v>127</v>
      </c>
    </row>
    <row r="136" spans="2:2" x14ac:dyDescent="0.2">
      <c r="B136" s="9">
        <v>128</v>
      </c>
    </row>
    <row r="137" spans="2:2" x14ac:dyDescent="0.2">
      <c r="B137" s="9">
        <v>129</v>
      </c>
    </row>
    <row r="138" spans="2:2" x14ac:dyDescent="0.2">
      <c r="B138" s="9">
        <v>130</v>
      </c>
    </row>
    <row r="139" spans="2:2" x14ac:dyDescent="0.2">
      <c r="B139" s="9">
        <v>131</v>
      </c>
    </row>
    <row r="140" spans="2:2" x14ac:dyDescent="0.2">
      <c r="B140" s="9">
        <v>132</v>
      </c>
    </row>
    <row r="141" spans="2:2" x14ac:dyDescent="0.2">
      <c r="B141" s="9">
        <v>133</v>
      </c>
    </row>
    <row r="142" spans="2:2" x14ac:dyDescent="0.2">
      <c r="B142" s="9">
        <v>134</v>
      </c>
    </row>
    <row r="143" spans="2:2" x14ac:dyDescent="0.2">
      <c r="B143" s="9">
        <v>135</v>
      </c>
    </row>
    <row r="144" spans="2:2" x14ac:dyDescent="0.2">
      <c r="B144" s="9">
        <v>136</v>
      </c>
    </row>
    <row r="145" spans="2:2" x14ac:dyDescent="0.2">
      <c r="B145" s="9">
        <v>137</v>
      </c>
    </row>
    <row r="146" spans="2:2" x14ac:dyDescent="0.2">
      <c r="B146" s="9">
        <v>138</v>
      </c>
    </row>
    <row r="147" spans="2:2" x14ac:dyDescent="0.2">
      <c r="B147" s="9">
        <v>139</v>
      </c>
    </row>
    <row r="148" spans="2:2" x14ac:dyDescent="0.2">
      <c r="B148" s="9">
        <v>140</v>
      </c>
    </row>
    <row r="149" spans="2:2" x14ac:dyDescent="0.2">
      <c r="B149" s="9">
        <v>141</v>
      </c>
    </row>
    <row r="150" spans="2:2" x14ac:dyDescent="0.2">
      <c r="B150" s="9">
        <v>142</v>
      </c>
    </row>
    <row r="151" spans="2:2" x14ac:dyDescent="0.2">
      <c r="B151" s="9">
        <v>143</v>
      </c>
    </row>
    <row r="152" spans="2:2" x14ac:dyDescent="0.2">
      <c r="B152" s="9">
        <v>144</v>
      </c>
    </row>
    <row r="153" spans="2:2" x14ac:dyDescent="0.2">
      <c r="B153" s="9">
        <v>145</v>
      </c>
    </row>
    <row r="154" spans="2:2" x14ac:dyDescent="0.2">
      <c r="B154" s="9">
        <v>146</v>
      </c>
    </row>
    <row r="155" spans="2:2" x14ac:dyDescent="0.2">
      <c r="B155" s="9">
        <v>147</v>
      </c>
    </row>
    <row r="156" spans="2:2" x14ac:dyDescent="0.2">
      <c r="B156" s="9">
        <v>148</v>
      </c>
    </row>
    <row r="157" spans="2:2" x14ac:dyDescent="0.2">
      <c r="B157" s="9">
        <v>149</v>
      </c>
    </row>
    <row r="158" spans="2:2" x14ac:dyDescent="0.2">
      <c r="B158" s="9">
        <v>150</v>
      </c>
    </row>
    <row r="159" spans="2:2" x14ac:dyDescent="0.2">
      <c r="B159" s="9">
        <v>151</v>
      </c>
    </row>
    <row r="160" spans="2:2" x14ac:dyDescent="0.2">
      <c r="B160" s="9">
        <v>152</v>
      </c>
    </row>
    <row r="161" spans="2:2" x14ac:dyDescent="0.2">
      <c r="B161" s="9">
        <v>153</v>
      </c>
    </row>
    <row r="162" spans="2:2" x14ac:dyDescent="0.2">
      <c r="B162" s="9">
        <v>154</v>
      </c>
    </row>
    <row r="163" spans="2:2" x14ac:dyDescent="0.2">
      <c r="B163" s="9">
        <v>155</v>
      </c>
    </row>
    <row r="164" spans="2:2" x14ac:dyDescent="0.2">
      <c r="B164" s="9">
        <v>156</v>
      </c>
    </row>
    <row r="165" spans="2:2" x14ac:dyDescent="0.2">
      <c r="B165" s="9">
        <v>157</v>
      </c>
    </row>
    <row r="166" spans="2:2" x14ac:dyDescent="0.2">
      <c r="B166" s="9">
        <v>158</v>
      </c>
    </row>
    <row r="167" spans="2:2" x14ac:dyDescent="0.2">
      <c r="B167" s="9">
        <v>159</v>
      </c>
    </row>
    <row r="168" spans="2:2" x14ac:dyDescent="0.2">
      <c r="B168" s="9">
        <v>160</v>
      </c>
    </row>
    <row r="169" spans="2:2" x14ac:dyDescent="0.2">
      <c r="B169" s="9">
        <v>161</v>
      </c>
    </row>
    <row r="170" spans="2:2" x14ac:dyDescent="0.2">
      <c r="B170" s="9">
        <v>162</v>
      </c>
    </row>
    <row r="171" spans="2:2" x14ac:dyDescent="0.2">
      <c r="B171" s="9">
        <v>163</v>
      </c>
    </row>
    <row r="172" spans="2:2" x14ac:dyDescent="0.2">
      <c r="B172" s="9">
        <v>164</v>
      </c>
    </row>
    <row r="173" spans="2:2" x14ac:dyDescent="0.2">
      <c r="B173" s="9">
        <v>165</v>
      </c>
    </row>
    <row r="174" spans="2:2" x14ac:dyDescent="0.2">
      <c r="B174" s="9">
        <v>166</v>
      </c>
    </row>
    <row r="175" spans="2:2" x14ac:dyDescent="0.2">
      <c r="B175" s="9">
        <v>167</v>
      </c>
    </row>
    <row r="176" spans="2:2" x14ac:dyDescent="0.2">
      <c r="B176" s="9">
        <v>168</v>
      </c>
    </row>
    <row r="177" spans="2:2" x14ac:dyDescent="0.2">
      <c r="B177" s="9">
        <v>169</v>
      </c>
    </row>
    <row r="178" spans="2:2" x14ac:dyDescent="0.2">
      <c r="B178" s="9">
        <v>170</v>
      </c>
    </row>
    <row r="179" spans="2:2" x14ac:dyDescent="0.2">
      <c r="B179" s="9">
        <v>171</v>
      </c>
    </row>
    <row r="180" spans="2:2" x14ac:dyDescent="0.2">
      <c r="B180" s="9">
        <v>172</v>
      </c>
    </row>
    <row r="181" spans="2:2" x14ac:dyDescent="0.2">
      <c r="B181" s="9">
        <v>173</v>
      </c>
    </row>
    <row r="182" spans="2:2" x14ac:dyDescent="0.2">
      <c r="B182" s="9">
        <v>174</v>
      </c>
    </row>
    <row r="183" spans="2:2" x14ac:dyDescent="0.2">
      <c r="B183" s="9">
        <v>175</v>
      </c>
    </row>
    <row r="184" spans="2:2" x14ac:dyDescent="0.2">
      <c r="B184" s="9">
        <v>176</v>
      </c>
    </row>
    <row r="185" spans="2:2" x14ac:dyDescent="0.2">
      <c r="B185" s="9">
        <v>177</v>
      </c>
    </row>
    <row r="186" spans="2:2" x14ac:dyDescent="0.2">
      <c r="B186" s="9">
        <v>178</v>
      </c>
    </row>
    <row r="187" spans="2:2" x14ac:dyDescent="0.2">
      <c r="B187" s="9">
        <v>179</v>
      </c>
    </row>
    <row r="188" spans="2:2" x14ac:dyDescent="0.2">
      <c r="B188" s="9">
        <v>180</v>
      </c>
    </row>
    <row r="189" spans="2:2" x14ac:dyDescent="0.2">
      <c r="B189" s="9">
        <v>181</v>
      </c>
    </row>
    <row r="190" spans="2:2" x14ac:dyDescent="0.2">
      <c r="B190" s="9">
        <v>182</v>
      </c>
    </row>
    <row r="191" spans="2:2" x14ac:dyDescent="0.2">
      <c r="B191" s="9">
        <v>183</v>
      </c>
    </row>
    <row r="192" spans="2:2" x14ac:dyDescent="0.2">
      <c r="B192" s="9">
        <v>184</v>
      </c>
    </row>
    <row r="193" spans="2:2" x14ac:dyDescent="0.2">
      <c r="B193" s="9">
        <v>185</v>
      </c>
    </row>
    <row r="194" spans="2:2" x14ac:dyDescent="0.2">
      <c r="B194" s="9">
        <v>186</v>
      </c>
    </row>
    <row r="195" spans="2:2" x14ac:dyDescent="0.2">
      <c r="B195" s="9">
        <v>187</v>
      </c>
    </row>
    <row r="196" spans="2:2" x14ac:dyDescent="0.2">
      <c r="B196" s="9">
        <v>188</v>
      </c>
    </row>
    <row r="197" spans="2:2" x14ac:dyDescent="0.2">
      <c r="B197" s="9">
        <v>189</v>
      </c>
    </row>
    <row r="198" spans="2:2" x14ac:dyDescent="0.2">
      <c r="B198" s="9">
        <v>190</v>
      </c>
    </row>
    <row r="199" spans="2:2" x14ac:dyDescent="0.2">
      <c r="B199" s="9">
        <v>191</v>
      </c>
    </row>
    <row r="200" spans="2:2" x14ac:dyDescent="0.2">
      <c r="B200" s="9">
        <v>192</v>
      </c>
    </row>
    <row r="201" spans="2:2" x14ac:dyDescent="0.2">
      <c r="B201" s="9">
        <v>193</v>
      </c>
    </row>
    <row r="202" spans="2:2" x14ac:dyDescent="0.2">
      <c r="B202" s="9">
        <v>194</v>
      </c>
    </row>
    <row r="203" spans="2:2" x14ac:dyDescent="0.2">
      <c r="B203" s="9">
        <v>195</v>
      </c>
    </row>
    <row r="204" spans="2:2" x14ac:dyDescent="0.2">
      <c r="B204" s="9">
        <v>196</v>
      </c>
    </row>
    <row r="205" spans="2:2" x14ac:dyDescent="0.2">
      <c r="B205" s="9">
        <v>197</v>
      </c>
    </row>
    <row r="206" spans="2:2" x14ac:dyDescent="0.2">
      <c r="B206" s="9">
        <v>198</v>
      </c>
    </row>
    <row r="207" spans="2:2" x14ac:dyDescent="0.2">
      <c r="B207" s="9">
        <v>199</v>
      </c>
    </row>
    <row r="208" spans="2:2" x14ac:dyDescent="0.2">
      <c r="B208" s="9">
        <v>200</v>
      </c>
    </row>
    <row r="209" spans="2:2" x14ac:dyDescent="0.2">
      <c r="B209" s="9">
        <v>201</v>
      </c>
    </row>
    <row r="210" spans="2:2" x14ac:dyDescent="0.2">
      <c r="B210" s="9">
        <v>202</v>
      </c>
    </row>
    <row r="211" spans="2:2" x14ac:dyDescent="0.2">
      <c r="B211" s="9">
        <v>203</v>
      </c>
    </row>
    <row r="212" spans="2:2" x14ac:dyDescent="0.2">
      <c r="B212" s="9">
        <v>204</v>
      </c>
    </row>
    <row r="213" spans="2:2" x14ac:dyDescent="0.2">
      <c r="B213" s="9">
        <v>205</v>
      </c>
    </row>
    <row r="214" spans="2:2" x14ac:dyDescent="0.2">
      <c r="B214" s="9">
        <v>206</v>
      </c>
    </row>
    <row r="215" spans="2:2" x14ac:dyDescent="0.2">
      <c r="B215" s="9">
        <v>207</v>
      </c>
    </row>
    <row r="216" spans="2:2" x14ac:dyDescent="0.2">
      <c r="B216" s="9">
        <v>208</v>
      </c>
    </row>
    <row r="217" spans="2:2" x14ac:dyDescent="0.2">
      <c r="B217" s="9">
        <v>209</v>
      </c>
    </row>
    <row r="218" spans="2:2" x14ac:dyDescent="0.2">
      <c r="B218" s="9">
        <v>210</v>
      </c>
    </row>
    <row r="219" spans="2:2" x14ac:dyDescent="0.2">
      <c r="B219" s="9">
        <v>211</v>
      </c>
    </row>
    <row r="220" spans="2:2" x14ac:dyDescent="0.2">
      <c r="B220" s="9">
        <v>212</v>
      </c>
    </row>
    <row r="221" spans="2:2" x14ac:dyDescent="0.2">
      <c r="B221" s="9">
        <v>213</v>
      </c>
    </row>
    <row r="222" spans="2:2" x14ac:dyDescent="0.2">
      <c r="B222" s="9">
        <v>214</v>
      </c>
    </row>
    <row r="223" spans="2:2" x14ac:dyDescent="0.2">
      <c r="B223" s="9">
        <v>215</v>
      </c>
    </row>
    <row r="224" spans="2:2" x14ac:dyDescent="0.2">
      <c r="B224" s="9">
        <v>216</v>
      </c>
    </row>
    <row r="225" spans="2:2" x14ac:dyDescent="0.2">
      <c r="B225" s="9">
        <v>217</v>
      </c>
    </row>
    <row r="226" spans="2:2" x14ac:dyDescent="0.2">
      <c r="B226" s="9">
        <v>218</v>
      </c>
    </row>
    <row r="227" spans="2:2" x14ac:dyDescent="0.2">
      <c r="B227" s="9">
        <v>219</v>
      </c>
    </row>
    <row r="228" spans="2:2" x14ac:dyDescent="0.2">
      <c r="B228" s="9">
        <v>220</v>
      </c>
    </row>
    <row r="229" spans="2:2" x14ac:dyDescent="0.2">
      <c r="B229" s="9">
        <v>221</v>
      </c>
    </row>
    <row r="230" spans="2:2" x14ac:dyDescent="0.2">
      <c r="B230" s="9">
        <v>222</v>
      </c>
    </row>
    <row r="231" spans="2:2" x14ac:dyDescent="0.2">
      <c r="B231" s="9">
        <v>223</v>
      </c>
    </row>
    <row r="232" spans="2:2" x14ac:dyDescent="0.2">
      <c r="B232" s="9">
        <v>224</v>
      </c>
    </row>
    <row r="233" spans="2:2" x14ac:dyDescent="0.2">
      <c r="B233" s="9">
        <v>225</v>
      </c>
    </row>
    <row r="234" spans="2:2" x14ac:dyDescent="0.2">
      <c r="B234" s="9">
        <v>226</v>
      </c>
    </row>
    <row r="235" spans="2:2" x14ac:dyDescent="0.2">
      <c r="B235" s="9">
        <v>227</v>
      </c>
    </row>
    <row r="236" spans="2:2" x14ac:dyDescent="0.2">
      <c r="B236" s="9">
        <v>228</v>
      </c>
    </row>
    <row r="237" spans="2:2" x14ac:dyDescent="0.2">
      <c r="B237" s="9">
        <v>229</v>
      </c>
    </row>
    <row r="238" spans="2:2" x14ac:dyDescent="0.2">
      <c r="B238" s="9">
        <v>230</v>
      </c>
    </row>
    <row r="239" spans="2:2" x14ac:dyDescent="0.2">
      <c r="B239" s="9">
        <v>231</v>
      </c>
    </row>
    <row r="240" spans="2:2" x14ac:dyDescent="0.2">
      <c r="B240" s="9">
        <v>232</v>
      </c>
    </row>
    <row r="241" spans="2:2" x14ac:dyDescent="0.2">
      <c r="B241" s="9">
        <v>233</v>
      </c>
    </row>
    <row r="242" spans="2:2" x14ac:dyDescent="0.2">
      <c r="B242" s="9">
        <v>234</v>
      </c>
    </row>
    <row r="243" spans="2:2" x14ac:dyDescent="0.2">
      <c r="B243" s="9">
        <v>235</v>
      </c>
    </row>
    <row r="244" spans="2:2" x14ac:dyDescent="0.2">
      <c r="B244" s="9">
        <v>236</v>
      </c>
    </row>
    <row r="245" spans="2:2" x14ac:dyDescent="0.2">
      <c r="B245" s="9">
        <v>237</v>
      </c>
    </row>
    <row r="246" spans="2:2" x14ac:dyDescent="0.2">
      <c r="B246" s="9">
        <v>238</v>
      </c>
    </row>
    <row r="247" spans="2:2" x14ac:dyDescent="0.2">
      <c r="B247" s="9">
        <v>239</v>
      </c>
    </row>
    <row r="248" spans="2:2" x14ac:dyDescent="0.2">
      <c r="B248" s="9">
        <v>240</v>
      </c>
    </row>
    <row r="249" spans="2:2" x14ac:dyDescent="0.2">
      <c r="B249" s="9">
        <v>241</v>
      </c>
    </row>
    <row r="250" spans="2:2" x14ac:dyDescent="0.2">
      <c r="B250" s="9">
        <v>242</v>
      </c>
    </row>
    <row r="251" spans="2:2" x14ac:dyDescent="0.2">
      <c r="B251" s="9">
        <v>243</v>
      </c>
    </row>
    <row r="252" spans="2:2" x14ac:dyDescent="0.2">
      <c r="B252" s="9">
        <v>244</v>
      </c>
    </row>
    <row r="253" spans="2:2" x14ac:dyDescent="0.2">
      <c r="B253" s="9">
        <v>245</v>
      </c>
    </row>
    <row r="254" spans="2:2" x14ac:dyDescent="0.2">
      <c r="B254" s="9">
        <v>246</v>
      </c>
    </row>
    <row r="255" spans="2:2" x14ac:dyDescent="0.2">
      <c r="B255" s="9">
        <v>247</v>
      </c>
    </row>
    <row r="256" spans="2:2" x14ac:dyDescent="0.2">
      <c r="B256" s="9">
        <v>248</v>
      </c>
    </row>
    <row r="257" spans="2:2" x14ac:dyDescent="0.2">
      <c r="B257" s="9">
        <v>249</v>
      </c>
    </row>
    <row r="258" spans="2:2" x14ac:dyDescent="0.2">
      <c r="B258" s="9">
        <v>250</v>
      </c>
    </row>
    <row r="259" spans="2:2" x14ac:dyDescent="0.2">
      <c r="B259" s="9">
        <v>251</v>
      </c>
    </row>
    <row r="260" spans="2:2" x14ac:dyDescent="0.2">
      <c r="B260" s="9">
        <v>252</v>
      </c>
    </row>
    <row r="261" spans="2:2" x14ac:dyDescent="0.2">
      <c r="B261" s="9">
        <v>253</v>
      </c>
    </row>
    <row r="262" spans="2:2" x14ac:dyDescent="0.2">
      <c r="B262" s="9">
        <v>254</v>
      </c>
    </row>
    <row r="263" spans="2:2" x14ac:dyDescent="0.2">
      <c r="B263" s="9">
        <v>255</v>
      </c>
    </row>
    <row r="264" spans="2:2" x14ac:dyDescent="0.2">
      <c r="B264" s="9">
        <v>256</v>
      </c>
    </row>
    <row r="265" spans="2:2" x14ac:dyDescent="0.2">
      <c r="B265" s="9">
        <v>257</v>
      </c>
    </row>
    <row r="266" spans="2:2" x14ac:dyDescent="0.2">
      <c r="B266" s="9">
        <v>258</v>
      </c>
    </row>
    <row r="267" spans="2:2" x14ac:dyDescent="0.2">
      <c r="B267" s="9">
        <v>259</v>
      </c>
    </row>
    <row r="268" spans="2:2" x14ac:dyDescent="0.2">
      <c r="B268" s="9">
        <v>260</v>
      </c>
    </row>
    <row r="269" spans="2:2" x14ac:dyDescent="0.2">
      <c r="B269" s="9">
        <v>261</v>
      </c>
    </row>
    <row r="270" spans="2:2" x14ac:dyDescent="0.2">
      <c r="B270" s="9">
        <v>262</v>
      </c>
    </row>
    <row r="271" spans="2:2" x14ac:dyDescent="0.2">
      <c r="B271" s="9">
        <v>263</v>
      </c>
    </row>
    <row r="272" spans="2:2" x14ac:dyDescent="0.2">
      <c r="B272" s="9">
        <v>264</v>
      </c>
    </row>
    <row r="273" spans="2:2" x14ac:dyDescent="0.2">
      <c r="B273" s="9">
        <v>265</v>
      </c>
    </row>
    <row r="274" spans="2:2" x14ac:dyDescent="0.2">
      <c r="B274" s="9">
        <v>266</v>
      </c>
    </row>
    <row r="275" spans="2:2" x14ac:dyDescent="0.2">
      <c r="B275" s="9">
        <v>267</v>
      </c>
    </row>
    <row r="276" spans="2:2" x14ac:dyDescent="0.2">
      <c r="B276" s="9">
        <v>268</v>
      </c>
    </row>
    <row r="277" spans="2:2" x14ac:dyDescent="0.2">
      <c r="B277" s="9">
        <v>269</v>
      </c>
    </row>
    <row r="278" spans="2:2" x14ac:dyDescent="0.2">
      <c r="B278" s="9">
        <v>270</v>
      </c>
    </row>
    <row r="279" spans="2:2" x14ac:dyDescent="0.2">
      <c r="B279" s="9">
        <v>271</v>
      </c>
    </row>
    <row r="280" spans="2:2" x14ac:dyDescent="0.2">
      <c r="B280" s="9">
        <v>272</v>
      </c>
    </row>
    <row r="281" spans="2:2" x14ac:dyDescent="0.2">
      <c r="B281" s="9">
        <v>273</v>
      </c>
    </row>
    <row r="282" spans="2:2" x14ac:dyDescent="0.2">
      <c r="B282" s="9">
        <v>274</v>
      </c>
    </row>
    <row r="283" spans="2:2" x14ac:dyDescent="0.2">
      <c r="B283" s="9">
        <v>275</v>
      </c>
    </row>
    <row r="284" spans="2:2" x14ac:dyDescent="0.2">
      <c r="B284" s="9">
        <v>276</v>
      </c>
    </row>
    <row r="285" spans="2:2" x14ac:dyDescent="0.2">
      <c r="B285" s="9">
        <v>277</v>
      </c>
    </row>
    <row r="286" spans="2:2" x14ac:dyDescent="0.2">
      <c r="B286" s="9">
        <v>278</v>
      </c>
    </row>
    <row r="287" spans="2:2" x14ac:dyDescent="0.2">
      <c r="B287" s="9">
        <v>279</v>
      </c>
    </row>
    <row r="288" spans="2:2" x14ac:dyDescent="0.2">
      <c r="B288" s="9">
        <v>280</v>
      </c>
    </row>
    <row r="289" spans="2:2" x14ac:dyDescent="0.2">
      <c r="B289" s="9">
        <v>281</v>
      </c>
    </row>
    <row r="290" spans="2:2" x14ac:dyDescent="0.2">
      <c r="B290" s="9">
        <v>282</v>
      </c>
    </row>
    <row r="291" spans="2:2" x14ac:dyDescent="0.2">
      <c r="B291" s="9">
        <v>283</v>
      </c>
    </row>
    <row r="292" spans="2:2" x14ac:dyDescent="0.2">
      <c r="B292" s="9">
        <v>284</v>
      </c>
    </row>
    <row r="293" spans="2:2" x14ac:dyDescent="0.2">
      <c r="B293" s="9">
        <v>285</v>
      </c>
    </row>
    <row r="294" spans="2:2" x14ac:dyDescent="0.2">
      <c r="B294" s="9">
        <v>286</v>
      </c>
    </row>
    <row r="295" spans="2:2" x14ac:dyDescent="0.2">
      <c r="B295" s="9">
        <v>287</v>
      </c>
    </row>
    <row r="296" spans="2:2" x14ac:dyDescent="0.2">
      <c r="B296" s="9">
        <v>288</v>
      </c>
    </row>
    <row r="297" spans="2:2" x14ac:dyDescent="0.2">
      <c r="B297" s="9">
        <v>289</v>
      </c>
    </row>
    <row r="298" spans="2:2" x14ac:dyDescent="0.2">
      <c r="B298" s="9">
        <v>290</v>
      </c>
    </row>
    <row r="299" spans="2:2" x14ac:dyDescent="0.2">
      <c r="B299" s="9">
        <v>291</v>
      </c>
    </row>
    <row r="300" spans="2:2" x14ac:dyDescent="0.2">
      <c r="B300" s="9">
        <v>292</v>
      </c>
    </row>
    <row r="301" spans="2:2" x14ac:dyDescent="0.2">
      <c r="B301" s="9">
        <v>293</v>
      </c>
    </row>
    <row r="302" spans="2:2" x14ac:dyDescent="0.2">
      <c r="B302" s="9">
        <v>294</v>
      </c>
    </row>
    <row r="303" spans="2:2" x14ac:dyDescent="0.2">
      <c r="B303" s="9">
        <v>295</v>
      </c>
    </row>
    <row r="304" spans="2:2" x14ac:dyDescent="0.2">
      <c r="B304" s="9">
        <v>296</v>
      </c>
    </row>
    <row r="305" spans="2:2" x14ac:dyDescent="0.2">
      <c r="B305" s="9">
        <v>297</v>
      </c>
    </row>
    <row r="306" spans="2:2" x14ac:dyDescent="0.2">
      <c r="B306" s="9">
        <v>298</v>
      </c>
    </row>
    <row r="307" spans="2:2" x14ac:dyDescent="0.2">
      <c r="B307" s="9">
        <v>299</v>
      </c>
    </row>
    <row r="308" spans="2:2" x14ac:dyDescent="0.2">
      <c r="B308" s="9">
        <v>300</v>
      </c>
    </row>
    <row r="309" spans="2:2" x14ac:dyDescent="0.2">
      <c r="B309" s="9">
        <v>301</v>
      </c>
    </row>
    <row r="310" spans="2:2" x14ac:dyDescent="0.2">
      <c r="B310" s="9">
        <v>302</v>
      </c>
    </row>
    <row r="311" spans="2:2" x14ac:dyDescent="0.2">
      <c r="B311" s="9">
        <v>303</v>
      </c>
    </row>
    <row r="312" spans="2:2" x14ac:dyDescent="0.2">
      <c r="B312" s="9">
        <v>304</v>
      </c>
    </row>
    <row r="313" spans="2:2" x14ac:dyDescent="0.2">
      <c r="B313" s="9">
        <v>305</v>
      </c>
    </row>
    <row r="314" spans="2:2" x14ac:dyDescent="0.2">
      <c r="B314" s="9">
        <v>306</v>
      </c>
    </row>
    <row r="315" spans="2:2" x14ac:dyDescent="0.2">
      <c r="B315" s="9">
        <v>307</v>
      </c>
    </row>
    <row r="316" spans="2:2" x14ac:dyDescent="0.2">
      <c r="B316" s="9">
        <v>308</v>
      </c>
    </row>
    <row r="317" spans="2:2" x14ac:dyDescent="0.2">
      <c r="B317" s="9">
        <v>309</v>
      </c>
    </row>
    <row r="318" spans="2:2" x14ac:dyDescent="0.2">
      <c r="B318" s="9">
        <v>310</v>
      </c>
    </row>
    <row r="319" spans="2:2" x14ac:dyDescent="0.2">
      <c r="B319" s="9">
        <v>311</v>
      </c>
    </row>
    <row r="320" spans="2:2" x14ac:dyDescent="0.2">
      <c r="B320" s="9">
        <v>312</v>
      </c>
    </row>
    <row r="321" spans="2:2" x14ac:dyDescent="0.2">
      <c r="B321" s="9">
        <v>313</v>
      </c>
    </row>
    <row r="322" spans="2:2" x14ac:dyDescent="0.2">
      <c r="B322" s="9">
        <v>314</v>
      </c>
    </row>
    <row r="323" spans="2:2" x14ac:dyDescent="0.2">
      <c r="B323" s="9">
        <v>315</v>
      </c>
    </row>
    <row r="324" spans="2:2" x14ac:dyDescent="0.2">
      <c r="B324" s="9">
        <v>316</v>
      </c>
    </row>
    <row r="325" spans="2:2" x14ac:dyDescent="0.2">
      <c r="B325" s="9">
        <v>317</v>
      </c>
    </row>
    <row r="326" spans="2:2" x14ac:dyDescent="0.2">
      <c r="B326" s="9">
        <v>318</v>
      </c>
    </row>
    <row r="327" spans="2:2" x14ac:dyDescent="0.2">
      <c r="B327" s="9">
        <v>319</v>
      </c>
    </row>
    <row r="328" spans="2:2" x14ac:dyDescent="0.2">
      <c r="B328" s="9">
        <v>320</v>
      </c>
    </row>
    <row r="329" spans="2:2" x14ac:dyDescent="0.2">
      <c r="B329" s="9">
        <v>321</v>
      </c>
    </row>
    <row r="330" spans="2:2" x14ac:dyDescent="0.2">
      <c r="B330" s="9">
        <v>322</v>
      </c>
    </row>
    <row r="331" spans="2:2" x14ac:dyDescent="0.2">
      <c r="B331" s="9">
        <v>323</v>
      </c>
    </row>
    <row r="332" spans="2:2" x14ac:dyDescent="0.2">
      <c r="B332" s="9">
        <v>324</v>
      </c>
    </row>
    <row r="333" spans="2:2" x14ac:dyDescent="0.2">
      <c r="B333" s="9">
        <v>325</v>
      </c>
    </row>
    <row r="334" spans="2:2" x14ac:dyDescent="0.2">
      <c r="B334" s="9">
        <v>326</v>
      </c>
    </row>
    <row r="335" spans="2:2" x14ac:dyDescent="0.2">
      <c r="B335" s="9">
        <v>327</v>
      </c>
    </row>
    <row r="336" spans="2:2" x14ac:dyDescent="0.2">
      <c r="B336" s="9">
        <v>328</v>
      </c>
    </row>
    <row r="337" spans="2:2" x14ac:dyDescent="0.2">
      <c r="B337" s="9">
        <v>329</v>
      </c>
    </row>
    <row r="338" spans="2:2" x14ac:dyDescent="0.2">
      <c r="B338" s="9">
        <v>330</v>
      </c>
    </row>
    <row r="339" spans="2:2" x14ac:dyDescent="0.2">
      <c r="B339" s="9">
        <v>331</v>
      </c>
    </row>
    <row r="340" spans="2:2" x14ac:dyDescent="0.2">
      <c r="B340" s="9">
        <v>332</v>
      </c>
    </row>
    <row r="341" spans="2:2" x14ac:dyDescent="0.2">
      <c r="B341" s="9">
        <v>333</v>
      </c>
    </row>
    <row r="342" spans="2:2" x14ac:dyDescent="0.2">
      <c r="B342" s="9">
        <v>334</v>
      </c>
    </row>
    <row r="343" spans="2:2" x14ac:dyDescent="0.2">
      <c r="B343" s="9">
        <v>335</v>
      </c>
    </row>
    <row r="344" spans="2:2" x14ac:dyDescent="0.2">
      <c r="B344" s="9">
        <v>336</v>
      </c>
    </row>
    <row r="345" spans="2:2" x14ac:dyDescent="0.2">
      <c r="B345" s="9">
        <v>337</v>
      </c>
    </row>
    <row r="346" spans="2:2" x14ac:dyDescent="0.2">
      <c r="B346" s="9">
        <v>338</v>
      </c>
    </row>
    <row r="347" spans="2:2" x14ac:dyDescent="0.2">
      <c r="B347" s="9">
        <v>339</v>
      </c>
    </row>
    <row r="348" spans="2:2" x14ac:dyDescent="0.2">
      <c r="B348" s="9">
        <v>340</v>
      </c>
    </row>
    <row r="349" spans="2:2" x14ac:dyDescent="0.2">
      <c r="B349" s="9">
        <v>341</v>
      </c>
    </row>
    <row r="350" spans="2:2" x14ac:dyDescent="0.2">
      <c r="B350" s="9">
        <v>342</v>
      </c>
    </row>
    <row r="351" spans="2:2" x14ac:dyDescent="0.2">
      <c r="B351" s="9">
        <v>343</v>
      </c>
    </row>
    <row r="352" spans="2:2" x14ac:dyDescent="0.2">
      <c r="B352" s="9">
        <v>344</v>
      </c>
    </row>
    <row r="353" spans="2:2" x14ac:dyDescent="0.2">
      <c r="B353" s="9">
        <v>345</v>
      </c>
    </row>
    <row r="354" spans="2:2" x14ac:dyDescent="0.2">
      <c r="B354" s="9">
        <v>346</v>
      </c>
    </row>
    <row r="355" spans="2:2" x14ac:dyDescent="0.2">
      <c r="B355" s="9">
        <v>347</v>
      </c>
    </row>
    <row r="356" spans="2:2" x14ac:dyDescent="0.2">
      <c r="B356" s="9">
        <v>348</v>
      </c>
    </row>
    <row r="357" spans="2:2" x14ac:dyDescent="0.2">
      <c r="B357" s="9">
        <v>349</v>
      </c>
    </row>
    <row r="358" spans="2:2" x14ac:dyDescent="0.2">
      <c r="B358" s="9">
        <v>350</v>
      </c>
    </row>
    <row r="359" spans="2:2" x14ac:dyDescent="0.2">
      <c r="B359" s="9">
        <v>351</v>
      </c>
    </row>
    <row r="360" spans="2:2" x14ac:dyDescent="0.2">
      <c r="B360" s="9">
        <v>352</v>
      </c>
    </row>
    <row r="361" spans="2:2" x14ac:dyDescent="0.2">
      <c r="B361" s="9">
        <v>353</v>
      </c>
    </row>
    <row r="362" spans="2:2" x14ac:dyDescent="0.2">
      <c r="B362" s="9">
        <v>354</v>
      </c>
    </row>
    <row r="363" spans="2:2" x14ac:dyDescent="0.2">
      <c r="B363" s="9">
        <v>355</v>
      </c>
    </row>
    <row r="364" spans="2:2" x14ac:dyDescent="0.2">
      <c r="B364" s="9">
        <v>356</v>
      </c>
    </row>
    <row r="365" spans="2:2" x14ac:dyDescent="0.2">
      <c r="B365" s="9">
        <v>357</v>
      </c>
    </row>
    <row r="366" spans="2:2" x14ac:dyDescent="0.2">
      <c r="B366" s="9">
        <v>358</v>
      </c>
    </row>
    <row r="367" spans="2:2" x14ac:dyDescent="0.2">
      <c r="B367" s="9">
        <v>359</v>
      </c>
    </row>
    <row r="368" spans="2:2" x14ac:dyDescent="0.2">
      <c r="B368" s="9">
        <v>360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8"/>
  <sheetViews>
    <sheetView workbookViewId="0"/>
  </sheetViews>
  <sheetFormatPr defaultRowHeight="12.75" x14ac:dyDescent="0.2"/>
  <cols>
    <col min="1" max="2" width="9.140625" style="1"/>
    <col min="3" max="3" width="21.42578125" style="1" bestFit="1" customWidth="1"/>
    <col min="4" max="4" width="9.140625" style="1"/>
    <col min="5" max="5" width="10.42578125" style="1" bestFit="1" customWidth="1"/>
    <col min="6" max="16384" width="9.140625" style="1"/>
  </cols>
  <sheetData>
    <row r="2" spans="1:2" s="2" customFormat="1" ht="25.5" x14ac:dyDescent="0.35">
      <c r="A2" s="3" t="s">
        <v>15</v>
      </c>
    </row>
    <row r="4" spans="1:2" x14ac:dyDescent="0.2">
      <c r="B4" s="1" t="s">
        <v>16</v>
      </c>
    </row>
    <row r="6" spans="1:2" x14ac:dyDescent="0.2">
      <c r="B6" s="1" t="s">
        <v>5</v>
      </c>
    </row>
    <row r="8" spans="1:2" x14ac:dyDescent="0.2">
      <c r="B8" s="1" t="s">
        <v>17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389"/>
  </sheetPr>
  <dimension ref="A2:J149"/>
  <sheetViews>
    <sheetView workbookViewId="0"/>
  </sheetViews>
  <sheetFormatPr defaultRowHeight="15" x14ac:dyDescent="0.25"/>
  <cols>
    <col min="1" max="1" width="2.85546875" style="11" customWidth="1"/>
    <col min="2" max="2" width="24.140625" style="11" customWidth="1"/>
    <col min="3" max="3" width="14.140625" style="11" customWidth="1"/>
    <col min="4" max="4" width="11.42578125" style="11" customWidth="1"/>
    <col min="5" max="5" width="12.140625" style="11" customWidth="1"/>
    <col min="6" max="6" width="13.140625" style="11" customWidth="1"/>
    <col min="7" max="7" width="11" style="11" customWidth="1"/>
    <col min="8" max="9" width="9.140625" style="11"/>
    <col min="10" max="10" width="10.42578125" style="11" bestFit="1" customWidth="1"/>
    <col min="11" max="16384" width="9.140625" style="11"/>
  </cols>
  <sheetData>
    <row r="2" spans="1:6" s="2" customFormat="1" ht="25.5" x14ac:dyDescent="0.35">
      <c r="A2" s="3" t="s">
        <v>18</v>
      </c>
    </row>
    <row r="4" spans="1:6" s="12" customFormat="1" ht="12.75" x14ac:dyDescent="0.2">
      <c r="B4" s="13" t="s">
        <v>19</v>
      </c>
    </row>
    <row r="5" spans="1:6" s="12" customFormat="1" ht="12.75" x14ac:dyDescent="0.2">
      <c r="B5" s="14" t="s">
        <v>20</v>
      </c>
    </row>
    <row r="6" spans="1:6" s="12" customFormat="1" ht="12.75" x14ac:dyDescent="0.2"/>
    <row r="7" spans="1:6" s="12" customFormat="1" ht="12.75" x14ac:dyDescent="0.2">
      <c r="B7" s="13" t="s">
        <v>21</v>
      </c>
      <c r="E7" s="13" t="s">
        <v>22</v>
      </c>
    </row>
    <row r="8" spans="1:6" s="12" customFormat="1" ht="12.75" x14ac:dyDescent="0.2"/>
    <row r="9" spans="1:6" s="12" customFormat="1" ht="38.25" x14ac:dyDescent="0.2">
      <c r="B9" s="15" t="s">
        <v>23</v>
      </c>
      <c r="C9" s="16" t="s">
        <v>24</v>
      </c>
      <c r="D9" s="17"/>
      <c r="E9" s="18" t="s">
        <v>25</v>
      </c>
      <c r="F9" s="19">
        <f>SUMPRODUCT($F$23:$F$143,$H$23:$H$143)-SUMPRODUCT($F$23:$F$143,$I$23:$I$143)</f>
        <v>9827.9116660933942</v>
      </c>
    </row>
    <row r="10" spans="1:6" s="12" customFormat="1" ht="12.75" x14ac:dyDescent="0.2">
      <c r="B10" s="15" t="s">
        <v>26</v>
      </c>
      <c r="C10" s="20">
        <v>44104</v>
      </c>
      <c r="D10" s="17"/>
      <c r="E10" s="17"/>
      <c r="F10" s="17"/>
    </row>
    <row r="11" spans="1:6" s="12" customFormat="1" ht="12.75" x14ac:dyDescent="0.2">
      <c r="B11" s="15" t="s">
        <v>27</v>
      </c>
      <c r="C11" s="20">
        <v>47756</v>
      </c>
      <c r="D11" s="17"/>
      <c r="E11" s="17"/>
      <c r="F11" s="17"/>
    </row>
    <row r="12" spans="1:6" s="12" customFormat="1" ht="12.75" x14ac:dyDescent="0.2">
      <c r="B12" s="15" t="s">
        <v>28</v>
      </c>
      <c r="C12" s="21">
        <v>0.04</v>
      </c>
      <c r="D12" s="17"/>
      <c r="E12" s="17"/>
      <c r="F12" s="17"/>
    </row>
    <row r="13" spans="1:6" s="12" customFormat="1" ht="12.75" x14ac:dyDescent="0.2">
      <c r="B13" s="15" t="s">
        <v>29</v>
      </c>
      <c r="C13" s="16" t="s">
        <v>30</v>
      </c>
      <c r="D13" s="17"/>
      <c r="E13" s="17"/>
      <c r="F13" s="17"/>
    </row>
    <row r="14" spans="1:6" s="12" customFormat="1" ht="12.75" x14ac:dyDescent="0.2">
      <c r="B14" s="15" t="s">
        <v>31</v>
      </c>
      <c r="C14" s="16">
        <v>118.04555296627042</v>
      </c>
      <c r="D14" s="17"/>
      <c r="E14" s="17"/>
      <c r="F14" s="17"/>
    </row>
    <row r="15" spans="1:6" s="12" customFormat="1" ht="12.75" x14ac:dyDescent="0.2">
      <c r="B15" s="15" t="s">
        <v>32</v>
      </c>
      <c r="C15" s="22">
        <f>10000000*C14/100</f>
        <v>11804555.296627043</v>
      </c>
      <c r="D15" s="17"/>
      <c r="E15" s="17"/>
      <c r="F15" s="17"/>
    </row>
    <row r="16" spans="1:6" s="12" customFormat="1" ht="12.75" x14ac:dyDescent="0.2">
      <c r="B16" s="15" t="s">
        <v>33</v>
      </c>
      <c r="C16" s="23">
        <v>1</v>
      </c>
      <c r="D16" s="17"/>
      <c r="E16" s="17"/>
      <c r="F16" s="17"/>
    </row>
    <row r="17" spans="2:10" s="12" customFormat="1" ht="12.75" x14ac:dyDescent="0.2">
      <c r="J17" s="24"/>
    </row>
    <row r="18" spans="2:10" s="12" customFormat="1" ht="12.75" x14ac:dyDescent="0.2"/>
    <row r="19" spans="2:10" s="12" customFormat="1" ht="12.75" x14ac:dyDescent="0.2">
      <c r="E19" s="25"/>
    </row>
    <row r="20" spans="2:10" s="12" customFormat="1" ht="12.75" x14ac:dyDescent="0.2">
      <c r="B20" s="13" t="s">
        <v>34</v>
      </c>
    </row>
    <row r="21" spans="2:10" s="12" customFormat="1" ht="12.75" x14ac:dyDescent="0.2">
      <c r="E21" s="26"/>
    </row>
    <row r="22" spans="2:10" s="12" customFormat="1" ht="12.75" x14ac:dyDescent="0.2">
      <c r="C22" s="12" t="s">
        <v>35</v>
      </c>
      <c r="D22" s="27" t="s">
        <v>36</v>
      </c>
      <c r="E22" s="27" t="s">
        <v>37</v>
      </c>
      <c r="F22" s="27" t="s">
        <v>38</v>
      </c>
      <c r="G22" s="28" t="s">
        <v>39</v>
      </c>
      <c r="H22" s="12" t="s">
        <v>40</v>
      </c>
      <c r="I22" s="12" t="s">
        <v>41</v>
      </c>
    </row>
    <row r="23" spans="2:10" s="12" customFormat="1" ht="12.75" x14ac:dyDescent="0.2">
      <c r="C23" s="29">
        <f>C10</f>
        <v>44104</v>
      </c>
      <c r="D23" s="30">
        <v>0</v>
      </c>
      <c r="E23" s="31">
        <v>2.010000301667236E-2</v>
      </c>
      <c r="F23" s="12">
        <v>0</v>
      </c>
      <c r="G23" s="31">
        <f t="shared" ref="G23:G54" si="0">E23+$C$16/10000</f>
        <v>2.0200003016672359E-2</v>
      </c>
      <c r="H23" s="32">
        <f t="shared" ref="H23:H54" si="1">(1+E23)^-D23</f>
        <v>1</v>
      </c>
      <c r="I23" s="32">
        <f t="shared" ref="I23:I54" si="2">(1+G23)^-D23</f>
        <v>1</v>
      </c>
    </row>
    <row r="24" spans="2:10" s="12" customFormat="1" ht="12.75" x14ac:dyDescent="0.2">
      <c r="C24" s="29">
        <f t="shared" ref="C24:C55" si="3">EOMONTH(C23,1)</f>
        <v>44135</v>
      </c>
      <c r="D24" s="30">
        <v>8.3000000000000004E-2</v>
      </c>
      <c r="E24" s="31">
        <v>2.010000301667236E-2</v>
      </c>
      <c r="F24" s="12">
        <f t="shared" ref="F24:F55" si="4">IF(OR(MONTH(C24)=9,MONTH(C24)=3),$C$12*50*$C$15/$C$14,0)+IF(C24=$C$11,100*$C$15/$C$14)</f>
        <v>0</v>
      </c>
      <c r="G24" s="31">
        <f t="shared" si="0"/>
        <v>2.0200003016672359E-2</v>
      </c>
      <c r="H24" s="32">
        <f t="shared" si="1"/>
        <v>0.99834960822972052</v>
      </c>
      <c r="I24" s="32">
        <f t="shared" si="2"/>
        <v>0.99834148563204217</v>
      </c>
    </row>
    <row r="25" spans="2:10" s="12" customFormat="1" ht="12.75" x14ac:dyDescent="0.2">
      <c r="C25" s="29">
        <f t="shared" si="3"/>
        <v>44165</v>
      </c>
      <c r="D25" s="30">
        <v>0.16700000000000001</v>
      </c>
      <c r="E25" s="31">
        <v>2.010000301667236E-2</v>
      </c>
      <c r="F25" s="12">
        <f t="shared" si="4"/>
        <v>0</v>
      </c>
      <c r="G25" s="31">
        <f t="shared" si="0"/>
        <v>2.0200003016672359E-2</v>
      </c>
      <c r="H25" s="32">
        <f t="shared" si="1"/>
        <v>0.99668210541871793</v>
      </c>
      <c r="I25" s="32">
        <f t="shared" si="2"/>
        <v>0.99666578972505715</v>
      </c>
    </row>
    <row r="26" spans="2:10" s="12" customFormat="1" ht="12.75" x14ac:dyDescent="0.2">
      <c r="C26" s="29">
        <f t="shared" si="3"/>
        <v>44196</v>
      </c>
      <c r="D26" s="30">
        <v>0.25</v>
      </c>
      <c r="E26" s="31">
        <v>2.010000301667236E-2</v>
      </c>
      <c r="F26" s="12">
        <f t="shared" si="4"/>
        <v>0</v>
      </c>
      <c r="G26" s="31">
        <f t="shared" si="0"/>
        <v>2.0200003016672359E-2</v>
      </c>
      <c r="H26" s="32">
        <f t="shared" si="1"/>
        <v>0.99503718947435016</v>
      </c>
      <c r="I26" s="32">
        <f t="shared" si="2"/>
        <v>0.99501280519274604</v>
      </c>
    </row>
    <row r="27" spans="2:10" s="12" customFormat="1" ht="12.75" x14ac:dyDescent="0.2">
      <c r="C27" s="29">
        <f t="shared" si="3"/>
        <v>44227</v>
      </c>
      <c r="D27" s="30">
        <v>0.33300000000000002</v>
      </c>
      <c r="E27" s="31">
        <v>2.010000301667236E-2</v>
      </c>
      <c r="F27" s="12">
        <f t="shared" si="4"/>
        <v>0</v>
      </c>
      <c r="G27" s="31">
        <f t="shared" si="0"/>
        <v>2.0200003016672359E-2</v>
      </c>
      <c r="H27" s="32">
        <f t="shared" si="1"/>
        <v>0.9933949882857197</v>
      </c>
      <c r="I27" s="32">
        <f t="shared" si="2"/>
        <v>0.99336256215903185</v>
      </c>
    </row>
    <row r="28" spans="2:10" s="12" customFormat="1" ht="12.75" x14ac:dyDescent="0.2">
      <c r="C28" s="29">
        <f t="shared" si="3"/>
        <v>44255</v>
      </c>
      <c r="D28" s="30">
        <v>0.41699999999999998</v>
      </c>
      <c r="E28" s="31">
        <v>2.010000301667236E-2</v>
      </c>
      <c r="F28" s="12">
        <f t="shared" si="4"/>
        <v>0</v>
      </c>
      <c r="G28" s="31">
        <f t="shared" si="0"/>
        <v>2.0200003016672359E-2</v>
      </c>
      <c r="H28" s="32">
        <f t="shared" si="1"/>
        <v>0.9917357609752192</v>
      </c>
      <c r="I28" s="32">
        <f t="shared" si="2"/>
        <v>0.99169522327397241</v>
      </c>
    </row>
    <row r="29" spans="2:10" s="12" customFormat="1" ht="12.75" x14ac:dyDescent="0.2">
      <c r="C29" s="29">
        <f t="shared" si="3"/>
        <v>44286</v>
      </c>
      <c r="D29" s="30">
        <v>0.5</v>
      </c>
      <c r="E29" s="31">
        <v>2.010000301667236E-2</v>
      </c>
      <c r="F29" s="12">
        <f t="shared" si="4"/>
        <v>200000</v>
      </c>
      <c r="G29" s="31">
        <f t="shared" si="0"/>
        <v>2.0200003016672359E-2</v>
      </c>
      <c r="H29" s="32">
        <f t="shared" si="1"/>
        <v>0.99009900843701393</v>
      </c>
      <c r="I29" s="32">
        <f t="shared" si="2"/>
        <v>0.99005048249753769</v>
      </c>
    </row>
    <row r="30" spans="2:10" s="12" customFormat="1" ht="12.75" x14ac:dyDescent="0.2">
      <c r="C30" s="29">
        <f t="shared" si="3"/>
        <v>44316</v>
      </c>
      <c r="D30" s="30">
        <v>0.58299999999999996</v>
      </c>
      <c r="E30" s="31">
        <v>2.010000301667236E-2</v>
      </c>
      <c r="F30" s="12">
        <f t="shared" si="4"/>
        <v>0</v>
      </c>
      <c r="G30" s="31">
        <f t="shared" si="0"/>
        <v>2.0200003016672359E-2</v>
      </c>
      <c r="H30" s="32">
        <f t="shared" si="1"/>
        <v>0.98846495718172767</v>
      </c>
      <c r="I30" s="32">
        <f t="shared" si="2"/>
        <v>0.98840846954731199</v>
      </c>
    </row>
    <row r="31" spans="2:10" s="12" customFormat="1" ht="12.75" x14ac:dyDescent="0.2">
      <c r="C31" s="29">
        <f t="shared" si="3"/>
        <v>44347</v>
      </c>
      <c r="D31" s="30">
        <v>0.66700000000000004</v>
      </c>
      <c r="E31" s="31">
        <v>2.010000301667236E-2</v>
      </c>
      <c r="F31" s="12">
        <f t="shared" si="4"/>
        <v>0</v>
      </c>
      <c r="G31" s="31">
        <f t="shared" si="0"/>
        <v>2.0200003016672359E-2</v>
      </c>
      <c r="H31" s="32">
        <f t="shared" si="1"/>
        <v>0.98681396430198809</v>
      </c>
      <c r="I31" s="32">
        <f t="shared" si="2"/>
        <v>0.98674944600608194</v>
      </c>
    </row>
    <row r="32" spans="2:10" s="12" customFormat="1" ht="12.75" x14ac:dyDescent="0.2">
      <c r="C32" s="29">
        <f t="shared" si="3"/>
        <v>44377</v>
      </c>
      <c r="D32" s="30">
        <v>0.75</v>
      </c>
      <c r="E32" s="31">
        <v>2.010000301667236E-2</v>
      </c>
      <c r="F32" s="12">
        <f t="shared" si="4"/>
        <v>0</v>
      </c>
      <c r="G32" s="31">
        <f t="shared" si="0"/>
        <v>2.0200003016672359E-2</v>
      </c>
      <c r="H32" s="32">
        <f t="shared" si="1"/>
        <v>0.98518533465650726</v>
      </c>
      <c r="I32" s="32">
        <f t="shared" si="2"/>
        <v>0.98511290787230654</v>
      </c>
    </row>
    <row r="33" spans="3:9" s="12" customFormat="1" ht="12.75" x14ac:dyDescent="0.2">
      <c r="C33" s="29">
        <f t="shared" si="3"/>
        <v>44408</v>
      </c>
      <c r="D33" s="30">
        <v>0.83299999999999996</v>
      </c>
      <c r="E33" s="31">
        <v>2.010000301667236E-2</v>
      </c>
      <c r="F33" s="12">
        <f t="shared" si="4"/>
        <v>0</v>
      </c>
      <c r="G33" s="31">
        <f t="shared" si="0"/>
        <v>2.0200003016672359E-2</v>
      </c>
      <c r="H33" s="32">
        <f t="shared" si="1"/>
        <v>0.98355939288799021</v>
      </c>
      <c r="I33" s="32">
        <f t="shared" si="2"/>
        <v>0.98347908396053974</v>
      </c>
    </row>
    <row r="34" spans="3:9" s="12" customFormat="1" ht="12.75" x14ac:dyDescent="0.2">
      <c r="C34" s="29">
        <f t="shared" si="3"/>
        <v>44439</v>
      </c>
      <c r="D34" s="30">
        <v>0.91700000000000004</v>
      </c>
      <c r="E34" s="31">
        <v>2.010000301667236E-2</v>
      </c>
      <c r="F34" s="12">
        <f t="shared" si="4"/>
        <v>0</v>
      </c>
      <c r="G34" s="31">
        <f t="shared" si="0"/>
        <v>2.0200003016672359E-2</v>
      </c>
      <c r="H34" s="32">
        <f t="shared" si="1"/>
        <v>0.98191659357309202</v>
      </c>
      <c r="I34" s="32">
        <f t="shared" si="2"/>
        <v>0.98182833429289973</v>
      </c>
    </row>
    <row r="35" spans="3:9" s="12" customFormat="1" ht="12.75" x14ac:dyDescent="0.2">
      <c r="C35" s="29">
        <f t="shared" si="3"/>
        <v>44469</v>
      </c>
      <c r="D35" s="30">
        <v>1</v>
      </c>
      <c r="E35" s="31">
        <v>2.010000301667236E-2</v>
      </c>
      <c r="F35" s="12">
        <f t="shared" si="4"/>
        <v>200000</v>
      </c>
      <c r="G35" s="31">
        <f t="shared" si="0"/>
        <v>2.0200003016672359E-2</v>
      </c>
      <c r="H35" s="32">
        <f t="shared" si="1"/>
        <v>0.98029604650795821</v>
      </c>
      <c r="I35" s="32">
        <f t="shared" si="2"/>
        <v>0.98019995789360692</v>
      </c>
    </row>
    <row r="36" spans="3:9" s="12" customFormat="1" ht="12.75" x14ac:dyDescent="0.2">
      <c r="C36" s="29">
        <f t="shared" si="3"/>
        <v>44500</v>
      </c>
      <c r="D36" s="30">
        <v>1.083</v>
      </c>
      <c r="E36" s="31">
        <v>2.010000301667236E-2</v>
      </c>
      <c r="F36" s="12">
        <f t="shared" si="4"/>
        <v>0</v>
      </c>
      <c r="G36" s="31">
        <f t="shared" si="0"/>
        <v>2.0200003016672359E-2</v>
      </c>
      <c r="H36" s="32">
        <f t="shared" si="1"/>
        <v>0.97867817398036394</v>
      </c>
      <c r="I36" s="32">
        <f t="shared" si="2"/>
        <v>0.97857428217996867</v>
      </c>
    </row>
    <row r="37" spans="3:9" s="12" customFormat="1" ht="12.75" x14ac:dyDescent="0.2">
      <c r="C37" s="29">
        <f t="shared" si="3"/>
        <v>44530</v>
      </c>
      <c r="D37" s="30">
        <v>1.167</v>
      </c>
      <c r="E37" s="31">
        <v>2.010000301667236E-2</v>
      </c>
      <c r="F37" s="12">
        <f t="shared" si="4"/>
        <v>0</v>
      </c>
      <c r="G37" s="31">
        <f t="shared" si="0"/>
        <v>2.0200003016672359E-2</v>
      </c>
      <c r="H37" s="32">
        <f t="shared" si="1"/>
        <v>0.97704352756719726</v>
      </c>
      <c r="I37" s="32">
        <f t="shared" si="2"/>
        <v>0.97693176512249935</v>
      </c>
    </row>
    <row r="38" spans="3:9" s="12" customFormat="1" ht="12.75" x14ac:dyDescent="0.2">
      <c r="C38" s="29">
        <f t="shared" si="3"/>
        <v>44561</v>
      </c>
      <c r="D38" s="30">
        <v>1.25</v>
      </c>
      <c r="E38" s="31">
        <v>2.010000301667236E-2</v>
      </c>
      <c r="F38" s="12">
        <f t="shared" si="4"/>
        <v>0</v>
      </c>
      <c r="G38" s="31">
        <f t="shared" si="0"/>
        <v>2.0200003016672359E-2</v>
      </c>
      <c r="H38" s="32">
        <f t="shared" si="1"/>
        <v>0.97543102297009554</v>
      </c>
      <c r="I38" s="32">
        <f t="shared" si="2"/>
        <v>0.97531150975352932</v>
      </c>
    </row>
    <row r="39" spans="3:9" s="12" customFormat="1" ht="12.75" x14ac:dyDescent="0.2">
      <c r="C39" s="29">
        <f t="shared" si="3"/>
        <v>44592</v>
      </c>
      <c r="D39" s="30">
        <v>1.333</v>
      </c>
      <c r="E39" s="31">
        <v>2.010000301667236E-2</v>
      </c>
      <c r="F39" s="12">
        <f t="shared" si="4"/>
        <v>0</v>
      </c>
      <c r="G39" s="31">
        <f t="shared" si="0"/>
        <v>2.0200003016672359E-2</v>
      </c>
      <c r="H39" s="32">
        <f t="shared" si="1"/>
        <v>0.97382117963731063</v>
      </c>
      <c r="I39" s="32">
        <f t="shared" si="2"/>
        <v>0.97369394160136846</v>
      </c>
    </row>
    <row r="40" spans="3:9" s="12" customFormat="1" ht="12.75" x14ac:dyDescent="0.2">
      <c r="C40" s="29">
        <f t="shared" si="3"/>
        <v>44620</v>
      </c>
      <c r="D40" s="30">
        <v>1.417</v>
      </c>
      <c r="E40" s="31">
        <v>2.010000301667236E-2</v>
      </c>
      <c r="F40" s="12">
        <f t="shared" si="4"/>
        <v>0</v>
      </c>
      <c r="G40" s="31">
        <f t="shared" si="0"/>
        <v>2.0200003016672359E-2</v>
      </c>
      <c r="H40" s="32">
        <f t="shared" si="1"/>
        <v>0.97219464566456881</v>
      </c>
      <c r="I40" s="32">
        <f t="shared" si="2"/>
        <v>0.97205961609643898</v>
      </c>
    </row>
    <row r="41" spans="3:9" s="12" customFormat="1" ht="12.75" x14ac:dyDescent="0.2">
      <c r="C41" s="29">
        <f t="shared" si="3"/>
        <v>44651</v>
      </c>
      <c r="D41" s="30">
        <v>1.5</v>
      </c>
      <c r="E41" s="31">
        <v>2.010000301667236E-2</v>
      </c>
      <c r="F41" s="12">
        <f t="shared" si="4"/>
        <v>200000</v>
      </c>
      <c r="G41" s="31">
        <f t="shared" si="0"/>
        <v>2.0200003016672359E-2</v>
      </c>
      <c r="H41" s="32">
        <f t="shared" si="1"/>
        <v>0.97059014362225415</v>
      </c>
      <c r="I41" s="32">
        <f t="shared" si="2"/>
        <v>0.97044744125663152</v>
      </c>
    </row>
    <row r="42" spans="3:9" s="12" customFormat="1" ht="12.75" x14ac:dyDescent="0.2">
      <c r="C42" s="29">
        <f t="shared" si="3"/>
        <v>44681</v>
      </c>
      <c r="D42" s="30">
        <v>1.583</v>
      </c>
      <c r="E42" s="31">
        <v>2.010000301667236E-2</v>
      </c>
      <c r="F42" s="12">
        <f t="shared" si="4"/>
        <v>0</v>
      </c>
      <c r="G42" s="31">
        <f t="shared" si="0"/>
        <v>2.0200003016672359E-2</v>
      </c>
      <c r="H42" s="32">
        <f t="shared" si="1"/>
        <v>0.96898828963690586</v>
      </c>
      <c r="I42" s="32">
        <f t="shared" si="2"/>
        <v>0.96883794023195957</v>
      </c>
    </row>
    <row r="43" spans="3:9" s="12" customFormat="1" ht="12.75" x14ac:dyDescent="0.2">
      <c r="C43" s="29">
        <f t="shared" si="3"/>
        <v>44712</v>
      </c>
      <c r="D43" s="30">
        <v>1.667</v>
      </c>
      <c r="E43" s="31">
        <v>2.010000301667236E-2</v>
      </c>
      <c r="F43" s="12">
        <f t="shared" si="4"/>
        <v>0</v>
      </c>
      <c r="G43" s="31">
        <f t="shared" si="0"/>
        <v>2.0200003016672359E-2</v>
      </c>
      <c r="H43" s="32">
        <f t="shared" si="1"/>
        <v>0.96736982784408432</v>
      </c>
      <c r="I43" s="32">
        <f t="shared" si="2"/>
        <v>0.96721176542670151</v>
      </c>
    </row>
    <row r="44" spans="3:9" s="12" customFormat="1" ht="12.75" x14ac:dyDescent="0.2">
      <c r="C44" s="29">
        <f t="shared" si="3"/>
        <v>44742</v>
      </c>
      <c r="D44" s="30">
        <v>1.75</v>
      </c>
      <c r="E44" s="31">
        <v>2.010000301667236E-2</v>
      </c>
      <c r="F44" s="12">
        <f t="shared" si="4"/>
        <v>0</v>
      </c>
      <c r="G44" s="31">
        <f t="shared" si="0"/>
        <v>2.0200003016672359E-2</v>
      </c>
      <c r="H44" s="32">
        <f t="shared" si="1"/>
        <v>0.96577328864139378</v>
      </c>
      <c r="I44" s="32">
        <f t="shared" si="2"/>
        <v>0.9656076308168835</v>
      </c>
    </row>
    <row r="45" spans="3:9" s="12" customFormat="1" ht="12.75" x14ac:dyDescent="0.2">
      <c r="C45" s="29">
        <f t="shared" si="3"/>
        <v>44773</v>
      </c>
      <c r="D45" s="30">
        <v>1.833</v>
      </c>
      <c r="E45" s="31">
        <v>2.010000301667236E-2</v>
      </c>
      <c r="F45" s="12">
        <f t="shared" si="4"/>
        <v>0</v>
      </c>
      <c r="G45" s="31">
        <f t="shared" si="0"/>
        <v>2.0200003016672359E-2</v>
      </c>
      <c r="H45" s="32">
        <f t="shared" si="1"/>
        <v>0.9641793843538643</v>
      </c>
      <c r="I45" s="32">
        <f t="shared" si="2"/>
        <v>0.964006156687364</v>
      </c>
    </row>
    <row r="46" spans="3:9" s="12" customFormat="1" ht="12.75" x14ac:dyDescent="0.2">
      <c r="C46" s="29">
        <f t="shared" si="3"/>
        <v>44804</v>
      </c>
      <c r="D46" s="30">
        <v>1.917</v>
      </c>
      <c r="E46" s="31">
        <v>2.010000301667236E-2</v>
      </c>
      <c r="F46" s="12">
        <f t="shared" si="4"/>
        <v>0</v>
      </c>
      <c r="G46" s="31">
        <f t="shared" si="0"/>
        <v>2.0200003016672359E-2</v>
      </c>
      <c r="H46" s="32">
        <f t="shared" si="1"/>
        <v>0.96256895468026349</v>
      </c>
      <c r="I46" s="32">
        <f t="shared" si="2"/>
        <v>0.96238809193265062</v>
      </c>
    </row>
    <row r="47" spans="3:9" s="12" customFormat="1" ht="12.75" x14ac:dyDescent="0.2">
      <c r="C47" s="29">
        <f t="shared" si="3"/>
        <v>44834</v>
      </c>
      <c r="D47" s="30">
        <v>2</v>
      </c>
      <c r="E47" s="31">
        <v>2.010000301667236E-2</v>
      </c>
      <c r="F47" s="12">
        <f t="shared" si="4"/>
        <v>200000</v>
      </c>
      <c r="G47" s="31">
        <f t="shared" si="0"/>
        <v>2.0200003016672359E-2</v>
      </c>
      <c r="H47" s="32">
        <f t="shared" si="1"/>
        <v>0.9609803387991328</v>
      </c>
      <c r="I47" s="32">
        <f t="shared" si="2"/>
        <v>0.96079195745462875</v>
      </c>
    </row>
    <row r="48" spans="3:9" s="12" customFormat="1" ht="12.75" x14ac:dyDescent="0.2">
      <c r="C48" s="29">
        <f t="shared" si="3"/>
        <v>44865</v>
      </c>
      <c r="D48" s="30">
        <v>2.0830000000000002</v>
      </c>
      <c r="E48" s="31">
        <v>2.010000301667236E-2</v>
      </c>
      <c r="F48" s="12">
        <f t="shared" si="4"/>
        <v>0</v>
      </c>
      <c r="G48" s="31">
        <f t="shared" si="0"/>
        <v>2.0200003016672359E-2</v>
      </c>
      <c r="H48" s="32">
        <f t="shared" si="1"/>
        <v>0.95939434475657848</v>
      </c>
      <c r="I48" s="32">
        <f t="shared" si="2"/>
        <v>0.95919847018857196</v>
      </c>
    </row>
    <row r="49" spans="3:9" s="12" customFormat="1" ht="12.75" x14ac:dyDescent="0.2">
      <c r="C49" s="29">
        <f t="shared" si="3"/>
        <v>44895</v>
      </c>
      <c r="D49" s="30">
        <v>2.1669999999999998</v>
      </c>
      <c r="E49" s="31">
        <v>2.010000301667236E-2</v>
      </c>
      <c r="F49" s="12">
        <f t="shared" si="4"/>
        <v>0</v>
      </c>
      <c r="G49" s="31">
        <f t="shared" si="0"/>
        <v>2.0200003016672359E-2</v>
      </c>
      <c r="H49" s="32">
        <f t="shared" si="1"/>
        <v>0.95779190734031272</v>
      </c>
      <c r="I49" s="32">
        <f t="shared" si="2"/>
        <v>0.95758847503800104</v>
      </c>
    </row>
    <row r="50" spans="3:9" s="12" customFormat="1" ht="12.75" x14ac:dyDescent="0.2">
      <c r="C50" s="29">
        <f t="shared" si="3"/>
        <v>44926</v>
      </c>
      <c r="D50" s="30">
        <v>2.25</v>
      </c>
      <c r="E50" s="31">
        <v>2.010000301667236E-2</v>
      </c>
      <c r="F50" s="12">
        <f t="shared" si="4"/>
        <v>0</v>
      </c>
      <c r="G50" s="31">
        <f t="shared" si="0"/>
        <v>2.0200003016672359E-2</v>
      </c>
      <c r="H50" s="32">
        <f t="shared" si="1"/>
        <v>0.95621117545879808</v>
      </c>
      <c r="I50" s="32">
        <f t="shared" si="2"/>
        <v>0.95600030079355969</v>
      </c>
    </row>
    <row r="51" spans="3:9" s="12" customFormat="1" ht="12.75" x14ac:dyDescent="0.2">
      <c r="C51" s="29">
        <f t="shared" si="3"/>
        <v>44957</v>
      </c>
      <c r="D51" s="30">
        <v>2.3330000000000002</v>
      </c>
      <c r="E51" s="31">
        <v>2.010000301667236E-2</v>
      </c>
      <c r="F51" s="12">
        <f t="shared" si="4"/>
        <v>0</v>
      </c>
      <c r="G51" s="31">
        <f t="shared" si="0"/>
        <v>2.0200003016672359E-2</v>
      </c>
      <c r="H51" s="32">
        <f t="shared" si="1"/>
        <v>0.95463305240417151</v>
      </c>
      <c r="I51" s="32">
        <f t="shared" si="2"/>
        <v>0.95441476055892172</v>
      </c>
    </row>
    <row r="52" spans="3:9" s="12" customFormat="1" ht="12.75" x14ac:dyDescent="0.2">
      <c r="C52" s="29">
        <f t="shared" si="3"/>
        <v>44985</v>
      </c>
      <c r="D52" s="30">
        <v>2.4169999999999998</v>
      </c>
      <c r="E52" s="31">
        <v>2.010000301667236E-2</v>
      </c>
      <c r="F52" s="12">
        <f t="shared" si="4"/>
        <v>0</v>
      </c>
      <c r="G52" s="31">
        <f t="shared" si="0"/>
        <v>2.0200003016672359E-2</v>
      </c>
      <c r="H52" s="32">
        <f t="shared" si="1"/>
        <v>0.95303856758118199</v>
      </c>
      <c r="I52" s="32">
        <f t="shared" si="2"/>
        <v>0.95281279476780523</v>
      </c>
    </row>
    <row r="53" spans="3:9" s="12" customFormat="1" ht="12.75" x14ac:dyDescent="0.2">
      <c r="C53" s="29">
        <f t="shared" si="3"/>
        <v>45016</v>
      </c>
      <c r="D53" s="30">
        <v>2.5</v>
      </c>
      <c r="E53" s="31">
        <v>2.010000301667236E-2</v>
      </c>
      <c r="F53" s="12">
        <f t="shared" si="4"/>
        <v>200000</v>
      </c>
      <c r="G53" s="31">
        <f t="shared" si="0"/>
        <v>2.0200003016672359E-2</v>
      </c>
      <c r="H53" s="32">
        <f t="shared" si="1"/>
        <v>0.95146568057248715</v>
      </c>
      <c r="I53" s="32">
        <f t="shared" si="2"/>
        <v>0.95123254105770871</v>
      </c>
    </row>
    <row r="54" spans="3:9" s="12" customFormat="1" ht="12.75" x14ac:dyDescent="0.2">
      <c r="C54" s="29">
        <f t="shared" si="3"/>
        <v>45046</v>
      </c>
      <c r="D54" s="30">
        <v>2.5830000000000002</v>
      </c>
      <c r="E54" s="31">
        <v>2.010000301667236E-2</v>
      </c>
      <c r="F54" s="12">
        <f t="shared" si="4"/>
        <v>0</v>
      </c>
      <c r="G54" s="31">
        <f t="shared" si="0"/>
        <v>2.0200003016672359E-2</v>
      </c>
      <c r="H54" s="32">
        <f t="shared" si="1"/>
        <v>0.949895389443567</v>
      </c>
      <c r="I54" s="32">
        <f t="shared" si="2"/>
        <v>0.94965490822109555</v>
      </c>
    </row>
    <row r="55" spans="3:9" s="12" customFormat="1" ht="12.75" x14ac:dyDescent="0.2">
      <c r="C55" s="29">
        <f t="shared" si="3"/>
        <v>45077</v>
      </c>
      <c r="D55" s="30">
        <v>2.6669999999999998</v>
      </c>
      <c r="E55" s="31">
        <v>2.010000301667236E-2</v>
      </c>
      <c r="F55" s="12">
        <f t="shared" si="4"/>
        <v>0</v>
      </c>
      <c r="G55" s="31">
        <f t="shared" ref="G55:G86" si="5">E55+$C$16/10000</f>
        <v>2.0200003016672359E-2</v>
      </c>
      <c r="H55" s="32">
        <f t="shared" ref="H55:H86" si="6">(1+E55)^-D55</f>
        <v>0.94830881774663989</v>
      </c>
      <c r="I55" s="32">
        <f t="shared" ref="I55:I86" si="7">(1+G55)^-D55</f>
        <v>0.94806093174545414</v>
      </c>
    </row>
    <row r="56" spans="3:9" s="12" customFormat="1" ht="12.75" x14ac:dyDescent="0.2">
      <c r="C56" s="29">
        <f t="shared" ref="C56:C87" si="8">EOMONTH(C55,1)</f>
        <v>45107</v>
      </c>
      <c r="D56" s="30">
        <v>2.75</v>
      </c>
      <c r="E56" s="31">
        <v>2.010000301667236E-2</v>
      </c>
      <c r="F56" s="12">
        <f t="shared" ref="F56:F87" si="9">IF(OR(MONTH(C56)=9,MONTH(C56)=3),$C$12*50*$C$15/$C$14,0)+IF(C56=$C$11,100*$C$15/$C$14)</f>
        <v>0</v>
      </c>
      <c r="G56" s="31">
        <f t="shared" si="5"/>
        <v>2.0200003016672359E-2</v>
      </c>
      <c r="H56" s="32">
        <f t="shared" si="6"/>
        <v>0.94674373667814737</v>
      </c>
      <c r="I56" s="32">
        <f t="shared" si="7"/>
        <v>0.94648855906845486</v>
      </c>
    </row>
    <row r="57" spans="3:9" s="12" customFormat="1" ht="12.75" x14ac:dyDescent="0.2">
      <c r="C57" s="29">
        <f t="shared" si="8"/>
        <v>45138</v>
      </c>
      <c r="D57" s="30">
        <v>2.8330000000000002</v>
      </c>
      <c r="E57" s="31">
        <v>2.010000301667236E-2</v>
      </c>
      <c r="F57" s="12">
        <f t="shared" si="9"/>
        <v>0</v>
      </c>
      <c r="G57" s="31">
        <f t="shared" si="5"/>
        <v>2.0200003016672359E-2</v>
      </c>
      <c r="H57" s="32">
        <f t="shared" si="6"/>
        <v>0.94518123860657033</v>
      </c>
      <c r="I57" s="32">
        <f t="shared" si="7"/>
        <v>0.94491879419413205</v>
      </c>
    </row>
    <row r="58" spans="3:9" s="12" customFormat="1" ht="12.75" x14ac:dyDescent="0.2">
      <c r="C58" s="29">
        <f t="shared" si="8"/>
        <v>45169</v>
      </c>
      <c r="D58" s="30">
        <v>2.9169999999999998</v>
      </c>
      <c r="E58" s="31">
        <v>2.010000301667236E-2</v>
      </c>
      <c r="F58" s="12">
        <f t="shared" si="9"/>
        <v>0</v>
      </c>
      <c r="G58" s="31">
        <f t="shared" si="5"/>
        <v>2.0200003016672359E-2</v>
      </c>
      <c r="H58" s="32">
        <f t="shared" si="6"/>
        <v>0.94360254076436034</v>
      </c>
      <c r="I58" s="32">
        <f t="shared" si="7"/>
        <v>0.94333276718969283</v>
      </c>
    </row>
    <row r="59" spans="3:9" s="12" customFormat="1" ht="12.75" x14ac:dyDescent="0.2">
      <c r="C59" s="29">
        <f t="shared" si="8"/>
        <v>45199</v>
      </c>
      <c r="D59" s="30">
        <v>3</v>
      </c>
      <c r="E59" s="31">
        <v>2.010000301667236E-2</v>
      </c>
      <c r="F59" s="12">
        <f t="shared" si="9"/>
        <v>200000</v>
      </c>
      <c r="G59" s="31">
        <f t="shared" si="5"/>
        <v>2.0200003016672359E-2</v>
      </c>
      <c r="H59" s="32">
        <f t="shared" si="6"/>
        <v>0.94204522689666803</v>
      </c>
      <c r="I59" s="32">
        <f t="shared" si="7"/>
        <v>0.94176823624154338</v>
      </c>
    </row>
    <row r="60" spans="3:9" s="12" customFormat="1" ht="12.75" x14ac:dyDescent="0.2">
      <c r="C60" s="29">
        <f t="shared" si="8"/>
        <v>45230</v>
      </c>
      <c r="D60" s="30">
        <v>3.0830000000000002</v>
      </c>
      <c r="E60" s="31">
        <v>2.010000301667236E-2</v>
      </c>
      <c r="F60" s="12">
        <f t="shared" si="9"/>
        <v>0</v>
      </c>
      <c r="G60" s="31">
        <f t="shared" si="5"/>
        <v>2.0200003016672359E-2</v>
      </c>
      <c r="H60" s="32">
        <f t="shared" si="6"/>
        <v>0.94049048320696682</v>
      </c>
      <c r="I60" s="32">
        <f t="shared" si="7"/>
        <v>0.94020630009045048</v>
      </c>
    </row>
    <row r="61" spans="3:9" s="12" customFormat="1" ht="12.75" x14ac:dyDescent="0.2">
      <c r="C61" s="29">
        <f t="shared" si="8"/>
        <v>45260</v>
      </c>
      <c r="D61" s="30">
        <v>3.1669999999999998</v>
      </c>
      <c r="E61" s="31">
        <v>2.010000301667236E-2</v>
      </c>
      <c r="F61" s="12">
        <f t="shared" si="9"/>
        <v>0</v>
      </c>
      <c r="G61" s="31">
        <f t="shared" si="5"/>
        <v>2.0200003016672359E-2</v>
      </c>
      <c r="H61" s="32">
        <f t="shared" si="6"/>
        <v>0.93891962014302521</v>
      </c>
      <c r="I61" s="32">
        <f t="shared" si="7"/>
        <v>0.93862818291165184</v>
      </c>
    </row>
    <row r="62" spans="3:9" s="12" customFormat="1" ht="12.75" x14ac:dyDescent="0.2">
      <c r="C62" s="29">
        <f t="shared" si="8"/>
        <v>45291</v>
      </c>
      <c r="D62" s="30">
        <v>3.25</v>
      </c>
      <c r="E62" s="31">
        <v>2.010000301667236E-2</v>
      </c>
      <c r="F62" s="12">
        <f t="shared" si="9"/>
        <v>0</v>
      </c>
      <c r="G62" s="31">
        <f t="shared" si="5"/>
        <v>2.0200003016672359E-2</v>
      </c>
      <c r="H62" s="32">
        <f t="shared" si="6"/>
        <v>0.93737003492898718</v>
      </c>
      <c r="I62" s="32">
        <f t="shared" si="7"/>
        <v>0.93707145458412278</v>
      </c>
    </row>
    <row r="63" spans="3:9" s="12" customFormat="1" ht="12.75" x14ac:dyDescent="0.2">
      <c r="C63" s="29">
        <f t="shared" si="8"/>
        <v>45322</v>
      </c>
      <c r="D63" s="30">
        <v>3.3330000000000002</v>
      </c>
      <c r="E63" s="31">
        <v>2.010000301667236E-2</v>
      </c>
      <c r="F63" s="12">
        <f t="shared" si="9"/>
        <v>0</v>
      </c>
      <c r="G63" s="31">
        <f t="shared" si="5"/>
        <v>2.0200003016672359E-2</v>
      </c>
      <c r="H63" s="32">
        <f t="shared" si="6"/>
        <v>0.935823007137634</v>
      </c>
      <c r="I63" s="32">
        <f t="shared" si="7"/>
        <v>0.93551730811289191</v>
      </c>
    </row>
    <row r="64" spans="3:9" s="12" customFormat="1" ht="12.75" x14ac:dyDescent="0.2">
      <c r="C64" s="29">
        <f t="shared" si="8"/>
        <v>45351</v>
      </c>
      <c r="D64" s="30">
        <v>3.4169999999999998</v>
      </c>
      <c r="E64" s="31">
        <v>2.010000301667236E-2</v>
      </c>
      <c r="F64" s="12">
        <f t="shared" si="9"/>
        <v>0</v>
      </c>
      <c r="G64" s="31">
        <f t="shared" si="5"/>
        <v>2.0200003016672359E-2</v>
      </c>
      <c r="H64" s="32">
        <f t="shared" si="6"/>
        <v>0.93425993996944023</v>
      </c>
      <c r="I64" s="32">
        <f t="shared" si="7"/>
        <v>0.93394706131189265</v>
      </c>
    </row>
    <row r="65" spans="3:9" s="12" customFormat="1" ht="12.75" x14ac:dyDescent="0.2">
      <c r="C65" s="29">
        <f t="shared" si="8"/>
        <v>45382</v>
      </c>
      <c r="D65" s="30">
        <v>3.5</v>
      </c>
      <c r="E65" s="31">
        <v>2.010000301667236E-2</v>
      </c>
      <c r="F65" s="12">
        <f t="shared" si="9"/>
        <v>200000</v>
      </c>
      <c r="G65" s="31">
        <f t="shared" si="5"/>
        <v>2.0200003016672359E-2</v>
      </c>
      <c r="H65" s="32">
        <f t="shared" si="6"/>
        <v>0.93271804505321299</v>
      </c>
      <c r="I65" s="32">
        <f t="shared" si="7"/>
        <v>0.93239809669179496</v>
      </c>
    </row>
    <row r="66" spans="3:9" s="12" customFormat="1" ht="12.75" x14ac:dyDescent="0.2">
      <c r="C66" s="29">
        <f t="shared" si="8"/>
        <v>45412</v>
      </c>
      <c r="D66" s="30">
        <v>3.5830000000000002</v>
      </c>
      <c r="E66" s="31">
        <v>2.010000301667236E-2</v>
      </c>
      <c r="F66" s="12">
        <f t="shared" si="9"/>
        <v>0</v>
      </c>
      <c r="G66" s="31">
        <f t="shared" si="5"/>
        <v>2.0200003016672359E-2</v>
      </c>
      <c r="H66" s="32">
        <f t="shared" si="6"/>
        <v>0.93117869486766591</v>
      </c>
      <c r="I66" s="32">
        <f t="shared" si="7"/>
        <v>0.93085170105177506</v>
      </c>
    </row>
    <row r="67" spans="3:9" s="12" customFormat="1" ht="12.75" x14ac:dyDescent="0.2">
      <c r="C67" s="29">
        <f t="shared" si="8"/>
        <v>45443</v>
      </c>
      <c r="D67" s="30">
        <v>3.6669999999999998</v>
      </c>
      <c r="E67" s="31">
        <v>2.010000301667236E-2</v>
      </c>
      <c r="F67" s="12">
        <f t="shared" si="9"/>
        <v>0</v>
      </c>
      <c r="G67" s="31">
        <f t="shared" si="5"/>
        <v>2.0200003016672359E-2</v>
      </c>
      <c r="H67" s="32">
        <f t="shared" si="6"/>
        <v>0.92962338490566698</v>
      </c>
      <c r="I67" s="32">
        <f t="shared" si="7"/>
        <v>0.92928928537746791</v>
      </c>
    </row>
    <row r="68" spans="3:9" s="12" customFormat="1" ht="12.75" x14ac:dyDescent="0.2">
      <c r="C68" s="29">
        <f t="shared" si="8"/>
        <v>45473</v>
      </c>
      <c r="D68" s="30">
        <v>3.75</v>
      </c>
      <c r="E68" s="31">
        <v>2.010000301667236E-2</v>
      </c>
      <c r="F68" s="12">
        <f t="shared" si="9"/>
        <v>0</v>
      </c>
      <c r="G68" s="31">
        <f t="shared" si="5"/>
        <v>2.0200003016672359E-2</v>
      </c>
      <c r="H68" s="32">
        <f t="shared" si="6"/>
        <v>0.9280891421217593</v>
      </c>
      <c r="I68" s="32">
        <f t="shared" si="7"/>
        <v>0.92774804574568004</v>
      </c>
    </row>
    <row r="69" spans="3:9" s="12" customFormat="1" ht="12.75" x14ac:dyDescent="0.2">
      <c r="C69" s="29">
        <f t="shared" si="8"/>
        <v>45504</v>
      </c>
      <c r="D69" s="30">
        <v>3.8330000000000002</v>
      </c>
      <c r="E69" s="31">
        <v>2.010000301667236E-2</v>
      </c>
      <c r="F69" s="12">
        <f t="shared" si="9"/>
        <v>0</v>
      </c>
      <c r="G69" s="31">
        <f t="shared" si="5"/>
        <v>2.0200003016672359E-2</v>
      </c>
      <c r="H69" s="32">
        <f t="shared" si="6"/>
        <v>0.92655743143951597</v>
      </c>
      <c r="I69" s="32">
        <f t="shared" si="7"/>
        <v>0.92620936228196604</v>
      </c>
    </row>
    <row r="70" spans="3:9" s="12" customFormat="1" ht="12.75" x14ac:dyDescent="0.2">
      <c r="C70" s="29">
        <f t="shared" si="8"/>
        <v>45535</v>
      </c>
      <c r="D70" s="30">
        <v>3.9169999999999998</v>
      </c>
      <c r="E70" s="31">
        <v>2.010000301667236E-2</v>
      </c>
      <c r="F70" s="12">
        <f t="shared" si="9"/>
        <v>0</v>
      </c>
      <c r="G70" s="31">
        <f t="shared" si="5"/>
        <v>2.0200003016672359E-2</v>
      </c>
      <c r="H70" s="32">
        <f t="shared" si="6"/>
        <v>0.92500984018616683</v>
      </c>
      <c r="I70" s="32">
        <f t="shared" si="7"/>
        <v>0.92465473867899661</v>
      </c>
    </row>
    <row r="71" spans="3:9" s="12" customFormat="1" ht="12.75" x14ac:dyDescent="0.2">
      <c r="C71" s="29">
        <f t="shared" si="8"/>
        <v>45565</v>
      </c>
      <c r="D71" s="30">
        <v>4</v>
      </c>
      <c r="E71" s="31">
        <v>2.010000301667236E-2</v>
      </c>
      <c r="F71" s="12">
        <f t="shared" si="9"/>
        <v>200000</v>
      </c>
      <c r="G71" s="31">
        <f t="shared" si="5"/>
        <v>2.0200003016672359E-2</v>
      </c>
      <c r="H71" s="32">
        <f t="shared" si="6"/>
        <v>0.92348321155849611</v>
      </c>
      <c r="I71" s="32">
        <f t="shared" si="7"/>
        <v>0.92312118550949718</v>
      </c>
    </row>
    <row r="72" spans="3:9" s="12" customFormat="1" ht="12.75" x14ac:dyDescent="0.2">
      <c r="C72" s="29">
        <f t="shared" si="8"/>
        <v>45596</v>
      </c>
      <c r="D72" s="30">
        <v>4.0830000000000002</v>
      </c>
      <c r="E72" s="31">
        <v>2.010000301667236E-2</v>
      </c>
      <c r="F72" s="12">
        <f t="shared" si="9"/>
        <v>0</v>
      </c>
      <c r="G72" s="31">
        <f t="shared" si="5"/>
        <v>2.0200003016672359E-2</v>
      </c>
      <c r="H72" s="32">
        <f t="shared" si="6"/>
        <v>0.92195910246614887</v>
      </c>
      <c r="I72" s="32">
        <f t="shared" si="7"/>
        <v>0.92159017575996349</v>
      </c>
    </row>
    <row r="73" spans="3:9" s="12" customFormat="1" ht="12.75" x14ac:dyDescent="0.2">
      <c r="C73" s="29">
        <f t="shared" si="8"/>
        <v>45626</v>
      </c>
      <c r="D73" s="30">
        <v>4.1669999999999998</v>
      </c>
      <c r="E73" s="31">
        <v>2.010000301667236E-2</v>
      </c>
      <c r="F73" s="12">
        <f t="shared" si="9"/>
        <v>0</v>
      </c>
      <c r="G73" s="31">
        <f t="shared" si="5"/>
        <v>2.0200003016672359E-2</v>
      </c>
      <c r="H73" s="32">
        <f t="shared" si="6"/>
        <v>0.92041919161496133</v>
      </c>
      <c r="I73" s="32">
        <f t="shared" si="7"/>
        <v>0.92004330536775392</v>
      </c>
    </row>
    <row r="74" spans="3:9" s="12" customFormat="1" ht="12.75" x14ac:dyDescent="0.2">
      <c r="C74" s="29">
        <f t="shared" si="8"/>
        <v>45657</v>
      </c>
      <c r="D74" s="30">
        <v>4.25</v>
      </c>
      <c r="E74" s="31">
        <v>2.010000301667236E-2</v>
      </c>
      <c r="F74" s="12">
        <f t="shared" si="9"/>
        <v>0</v>
      </c>
      <c r="G74" s="31">
        <f t="shared" si="5"/>
        <v>2.0200003016672359E-2</v>
      </c>
      <c r="H74" s="32">
        <f t="shared" si="6"/>
        <v>0.91890013935591286</v>
      </c>
      <c r="I74" s="32">
        <f t="shared" si="7"/>
        <v>0.91851740032665807</v>
      </c>
    </row>
    <row r="75" spans="3:9" s="12" customFormat="1" ht="12.75" x14ac:dyDescent="0.2">
      <c r="C75" s="29">
        <f t="shared" si="8"/>
        <v>45688</v>
      </c>
      <c r="D75" s="30">
        <v>4.3330000000000002</v>
      </c>
      <c r="E75" s="31">
        <v>2.010000301667236E-2</v>
      </c>
      <c r="F75" s="12">
        <f t="shared" si="9"/>
        <v>0</v>
      </c>
      <c r="G75" s="31">
        <f t="shared" si="5"/>
        <v>2.0200003016672359E-2</v>
      </c>
      <c r="H75" s="32">
        <f t="shared" si="6"/>
        <v>0.91738359412821124</v>
      </c>
      <c r="I75" s="32">
        <f t="shared" si="7"/>
        <v>0.91699402602099711</v>
      </c>
    </row>
    <row r="76" spans="3:9" s="12" customFormat="1" ht="12.75" x14ac:dyDescent="0.2">
      <c r="C76" s="29">
        <f t="shared" si="8"/>
        <v>45716</v>
      </c>
      <c r="D76" s="30">
        <v>4.4169999999999998</v>
      </c>
      <c r="E76" s="31">
        <v>2.010000301667236E-2</v>
      </c>
      <c r="F76" s="12">
        <f t="shared" si="9"/>
        <v>0</v>
      </c>
      <c r="G76" s="31">
        <f t="shared" si="5"/>
        <v>2.0200003016672359E-2</v>
      </c>
      <c r="H76" s="32">
        <f t="shared" si="6"/>
        <v>0.91585132556280457</v>
      </c>
      <c r="I76" s="32">
        <f t="shared" si="7"/>
        <v>0.91545487017277516</v>
      </c>
    </row>
    <row r="77" spans="3:9" s="12" customFormat="1" ht="12.75" x14ac:dyDescent="0.2">
      <c r="C77" s="29">
        <f t="shared" si="8"/>
        <v>45747</v>
      </c>
      <c r="D77" s="30">
        <v>4.5</v>
      </c>
      <c r="E77" s="31">
        <v>2.010000301667236E-2</v>
      </c>
      <c r="F77" s="12">
        <f t="shared" si="9"/>
        <v>200000</v>
      </c>
      <c r="G77" s="31">
        <f t="shared" si="5"/>
        <v>2.0200003016672359E-2</v>
      </c>
      <c r="H77" s="32">
        <f t="shared" si="6"/>
        <v>0.9143398120722962</v>
      </c>
      <c r="I77" s="32">
        <f t="shared" si="7"/>
        <v>0.91393657511737658</v>
      </c>
    </row>
    <row r="78" spans="3:9" s="12" customFormat="1" ht="12.75" x14ac:dyDescent="0.2">
      <c r="C78" s="29">
        <f t="shared" si="8"/>
        <v>45777</v>
      </c>
      <c r="D78" s="30">
        <v>4.5830000000000002</v>
      </c>
      <c r="E78" s="31">
        <v>2.010000301667236E-2</v>
      </c>
      <c r="F78" s="12">
        <f t="shared" si="9"/>
        <v>0</v>
      </c>
      <c r="G78" s="31">
        <f t="shared" si="5"/>
        <v>2.0200003016672359E-2</v>
      </c>
      <c r="H78" s="32">
        <f t="shared" si="6"/>
        <v>0.91283079317121318</v>
      </c>
      <c r="I78" s="32">
        <f t="shared" si="7"/>
        <v>0.91242079817614219</v>
      </c>
    </row>
    <row r="79" spans="3:9" s="12" customFormat="1" ht="12.75" x14ac:dyDescent="0.2">
      <c r="C79" s="29">
        <f t="shared" si="8"/>
        <v>45808</v>
      </c>
      <c r="D79" s="30">
        <v>4.6669999999999998</v>
      </c>
      <c r="E79" s="31">
        <v>2.010000301667236E-2</v>
      </c>
      <c r="F79" s="12">
        <f t="shared" si="9"/>
        <v>0</v>
      </c>
      <c r="G79" s="31">
        <f t="shared" si="5"/>
        <v>2.0200003016672359E-2</v>
      </c>
      <c r="H79" s="32">
        <f t="shared" si="6"/>
        <v>0.91130612896437113</v>
      </c>
      <c r="I79" s="32">
        <f t="shared" si="7"/>
        <v>0.91088931839797416</v>
      </c>
    </row>
    <row r="80" spans="3:9" s="12" customFormat="1" ht="12.75" x14ac:dyDescent="0.2">
      <c r="C80" s="29">
        <f t="shared" si="8"/>
        <v>45838</v>
      </c>
      <c r="D80" s="30">
        <v>4.75</v>
      </c>
      <c r="E80" s="31">
        <v>2.010000301667236E-2</v>
      </c>
      <c r="F80" s="12">
        <f t="shared" si="9"/>
        <v>0</v>
      </c>
      <c r="G80" s="31">
        <f t="shared" si="5"/>
        <v>2.0200003016672359E-2</v>
      </c>
      <c r="H80" s="32">
        <f t="shared" si="6"/>
        <v>0.90980211682892331</v>
      </c>
      <c r="I80" s="32">
        <f t="shared" si="7"/>
        <v>0.90937859537579169</v>
      </c>
    </row>
    <row r="81" spans="3:9" s="12" customFormat="1" ht="12.75" x14ac:dyDescent="0.2">
      <c r="C81" s="29">
        <f t="shared" si="8"/>
        <v>45869</v>
      </c>
      <c r="D81" s="30">
        <v>4.8330000000000002</v>
      </c>
      <c r="E81" s="31">
        <v>2.010000301667236E-2</v>
      </c>
      <c r="F81" s="12">
        <f t="shared" si="9"/>
        <v>0</v>
      </c>
      <c r="G81" s="31">
        <f t="shared" si="5"/>
        <v>2.0200003016672359E-2</v>
      </c>
      <c r="H81" s="32">
        <f t="shared" si="6"/>
        <v>0.90830058690272597</v>
      </c>
      <c r="I81" s="32">
        <f t="shared" si="7"/>
        <v>0.90787037790944758</v>
      </c>
    </row>
    <row r="82" spans="3:9" s="12" customFormat="1" ht="12.75" x14ac:dyDescent="0.2">
      <c r="C82" s="29">
        <f t="shared" si="8"/>
        <v>45900</v>
      </c>
      <c r="D82" s="30">
        <v>4.9169999999999998</v>
      </c>
      <c r="E82" s="31">
        <v>2.010000301667236E-2</v>
      </c>
      <c r="F82" s="12">
        <f t="shared" si="9"/>
        <v>0</v>
      </c>
      <c r="G82" s="31">
        <f t="shared" si="5"/>
        <v>2.0200003016672359E-2</v>
      </c>
      <c r="H82" s="32">
        <f t="shared" si="6"/>
        <v>0.90678348931545771</v>
      </c>
      <c r="I82" s="32">
        <f t="shared" si="7"/>
        <v>0.90634653591927661</v>
      </c>
    </row>
    <row r="83" spans="3:9" s="12" customFormat="1" ht="12.75" x14ac:dyDescent="0.2">
      <c r="C83" s="29">
        <f t="shared" si="8"/>
        <v>45930</v>
      </c>
      <c r="D83" s="30">
        <v>5</v>
      </c>
      <c r="E83" s="31">
        <v>2.010000301667236E-2</v>
      </c>
      <c r="F83" s="12">
        <f t="shared" si="9"/>
        <v>200000</v>
      </c>
      <c r="G83" s="31">
        <f t="shared" si="5"/>
        <v>2.0200003016672359E-2</v>
      </c>
      <c r="H83" s="32">
        <f t="shared" si="6"/>
        <v>0.90528694130726606</v>
      </c>
      <c r="I83" s="32">
        <f t="shared" si="7"/>
        <v>0.90484334716710557</v>
      </c>
    </row>
    <row r="84" spans="3:9" s="12" customFormat="1" ht="12.75" x14ac:dyDescent="0.2">
      <c r="C84" s="29">
        <f t="shared" si="8"/>
        <v>45961</v>
      </c>
      <c r="D84" s="30">
        <v>5.0830000000000002</v>
      </c>
      <c r="E84" s="31">
        <v>2.010000301667236E-2</v>
      </c>
      <c r="F84" s="12">
        <f t="shared" si="9"/>
        <v>0</v>
      </c>
      <c r="G84" s="31">
        <f t="shared" si="5"/>
        <v>2.0200003016672359E-2</v>
      </c>
      <c r="H84" s="32">
        <f t="shared" si="6"/>
        <v>0.90379286318959129</v>
      </c>
      <c r="I84" s="32">
        <f t="shared" si="7"/>
        <v>0.90334265147507786</v>
      </c>
    </row>
    <row r="85" spans="3:9" s="12" customFormat="1" ht="12.75" x14ac:dyDescent="0.2">
      <c r="C85" s="29">
        <f t="shared" si="8"/>
        <v>45991</v>
      </c>
      <c r="D85" s="30">
        <v>5.1669999999999998</v>
      </c>
      <c r="E85" s="31">
        <v>2.010000301667236E-2</v>
      </c>
      <c r="F85" s="12">
        <f t="shared" si="9"/>
        <v>0</v>
      </c>
      <c r="G85" s="31">
        <f t="shared" si="5"/>
        <v>2.0200003016672359E-2</v>
      </c>
      <c r="H85" s="32">
        <f t="shared" si="6"/>
        <v>0.90228329467019741</v>
      </c>
      <c r="I85" s="32">
        <f t="shared" si="7"/>
        <v>0.90182640918176726</v>
      </c>
    </row>
    <row r="86" spans="3:9" s="12" customFormat="1" ht="12.75" x14ac:dyDescent="0.2">
      <c r="C86" s="29">
        <f t="shared" si="8"/>
        <v>46022</v>
      </c>
      <c r="D86" s="30">
        <v>5.25</v>
      </c>
      <c r="E86" s="31">
        <v>2.010000301667236E-2</v>
      </c>
      <c r="F86" s="12">
        <f t="shared" si="9"/>
        <v>0</v>
      </c>
      <c r="G86" s="31">
        <f t="shared" si="5"/>
        <v>2.0200003016672359E-2</v>
      </c>
      <c r="H86" s="32">
        <f t="shared" si="6"/>
        <v>0.90079417374621307</v>
      </c>
      <c r="I86" s="32">
        <f t="shared" si="7"/>
        <v>0.90033071712473545</v>
      </c>
    </row>
    <row r="87" spans="3:9" s="12" customFormat="1" ht="12.75" x14ac:dyDescent="0.2">
      <c r="C87" s="29">
        <f t="shared" si="8"/>
        <v>46053</v>
      </c>
      <c r="D87" s="30">
        <v>5.3330000000000002</v>
      </c>
      <c r="E87" s="31">
        <v>2.010000301667236E-2</v>
      </c>
      <c r="F87" s="12">
        <f t="shared" si="9"/>
        <v>0</v>
      </c>
      <c r="G87" s="31">
        <f t="shared" ref="G87:G118" si="10">E87+$C$16/10000</f>
        <v>2.0200003016672359E-2</v>
      </c>
      <c r="H87" s="32">
        <f t="shared" ref="H87:H118" si="11">(1+E87)^-D87</f>
        <v>0.89930751045514667</v>
      </c>
      <c r="I87" s="32">
        <f t="shared" ref="I87:I118" si="12">(1+G87)^-D87</f>
        <v>0.89883750569447041</v>
      </c>
    </row>
    <row r="88" spans="3:9" s="12" customFormat="1" ht="12.75" x14ac:dyDescent="0.2">
      <c r="C88" s="29">
        <f t="shared" ref="C88:C119" si="13">EOMONTH(C87,1)</f>
        <v>46081</v>
      </c>
      <c r="D88" s="30">
        <v>5.4169999999999998</v>
      </c>
      <c r="E88" s="31">
        <v>2.010000301667236E-2</v>
      </c>
      <c r="F88" s="12">
        <f t="shared" ref="F88:F119" si="14">IF(OR(MONTH(C88)=9,MONTH(C88)=3),$C$12*50*$C$15/$C$14,0)+IF(C88=$C$11,100*$C$15/$C$14)</f>
        <v>0</v>
      </c>
      <c r="G88" s="31">
        <f t="shared" si="10"/>
        <v>2.0200003016672359E-2</v>
      </c>
      <c r="H88" s="32">
        <f t="shared" si="11"/>
        <v>0.89780543363829013</v>
      </c>
      <c r="I88" s="32">
        <f t="shared" si="12"/>
        <v>0.89732882519685164</v>
      </c>
    </row>
    <row r="89" spans="3:9" s="12" customFormat="1" ht="12.75" x14ac:dyDescent="0.2">
      <c r="C89" s="29">
        <f t="shared" si="13"/>
        <v>46112</v>
      </c>
      <c r="D89" s="30">
        <v>5.5</v>
      </c>
      <c r="E89" s="31">
        <v>2.010000301667236E-2</v>
      </c>
      <c r="F89" s="12">
        <f t="shared" si="14"/>
        <v>200000</v>
      </c>
      <c r="G89" s="31">
        <f t="shared" si="10"/>
        <v>2.0200003016672359E-2</v>
      </c>
      <c r="H89" s="32">
        <f t="shared" si="11"/>
        <v>0.8963237029393013</v>
      </c>
      <c r="I89" s="32">
        <f t="shared" si="12"/>
        <v>0.89584059244747982</v>
      </c>
    </row>
    <row r="90" spans="3:9" s="12" customFormat="1" ht="12.75" x14ac:dyDescent="0.2">
      <c r="C90" s="29">
        <f t="shared" si="13"/>
        <v>46142</v>
      </c>
      <c r="D90" s="30">
        <v>5.5830000000000002</v>
      </c>
      <c r="E90" s="31">
        <v>2.010000301667236E-2</v>
      </c>
      <c r="F90" s="12">
        <f t="shared" si="14"/>
        <v>0</v>
      </c>
      <c r="G90" s="31">
        <f t="shared" si="10"/>
        <v>2.0200003016672359E-2</v>
      </c>
      <c r="H90" s="32">
        <f t="shared" si="11"/>
        <v>0.89484441767646405</v>
      </c>
      <c r="I90" s="32">
        <f t="shared" si="12"/>
        <v>0.89435482795350585</v>
      </c>
    </row>
    <row r="91" spans="3:9" s="12" customFormat="1" ht="12.75" x14ac:dyDescent="0.2">
      <c r="C91" s="29">
        <f t="shared" si="13"/>
        <v>46173</v>
      </c>
      <c r="D91" s="30">
        <v>5.6669999999999998</v>
      </c>
      <c r="E91" s="31">
        <v>2.010000301667236E-2</v>
      </c>
      <c r="F91" s="12">
        <f t="shared" si="14"/>
        <v>0</v>
      </c>
      <c r="G91" s="31">
        <f t="shared" si="10"/>
        <v>2.0200003016672359E-2</v>
      </c>
      <c r="H91" s="32">
        <f t="shared" si="11"/>
        <v>0.89334979538224457</v>
      </c>
      <c r="I91" s="32">
        <f t="shared" si="12"/>
        <v>0.89285367153943052</v>
      </c>
    </row>
    <row r="92" spans="3:9" s="12" customFormat="1" ht="12.75" x14ac:dyDescent="0.2">
      <c r="C92" s="29">
        <f t="shared" si="13"/>
        <v>46203</v>
      </c>
      <c r="D92" s="30">
        <v>5.75</v>
      </c>
      <c r="E92" s="31">
        <v>2.010000301667236E-2</v>
      </c>
      <c r="F92" s="12">
        <f t="shared" si="14"/>
        <v>0</v>
      </c>
      <c r="G92" s="31">
        <f t="shared" si="10"/>
        <v>2.0200003016672359E-2</v>
      </c>
      <c r="H92" s="32">
        <f t="shared" si="11"/>
        <v>0.89187541823196492</v>
      </c>
      <c r="I92" s="32">
        <f t="shared" si="12"/>
        <v>0.89137286089669843</v>
      </c>
    </row>
    <row r="93" spans="3:9" s="12" customFormat="1" ht="12.75" x14ac:dyDescent="0.2">
      <c r="C93" s="29">
        <f t="shared" si="13"/>
        <v>46234</v>
      </c>
      <c r="D93" s="30">
        <v>5.8330000000000002</v>
      </c>
      <c r="E93" s="31">
        <v>2.010000301667236E-2</v>
      </c>
      <c r="F93" s="12">
        <f t="shared" si="14"/>
        <v>0</v>
      </c>
      <c r="G93" s="31">
        <f t="shared" si="10"/>
        <v>2.0200003016672359E-2</v>
      </c>
      <c r="H93" s="32">
        <f t="shared" si="11"/>
        <v>0.89040347438160039</v>
      </c>
      <c r="I93" s="32">
        <f t="shared" si="12"/>
        <v>0.88989450619969357</v>
      </c>
    </row>
    <row r="94" spans="3:9" s="12" customFormat="1" ht="12.75" x14ac:dyDescent="0.2">
      <c r="C94" s="29">
        <f t="shared" si="13"/>
        <v>46265</v>
      </c>
      <c r="D94" s="30">
        <v>5.9169999999999998</v>
      </c>
      <c r="E94" s="31">
        <v>2.010000301667236E-2</v>
      </c>
      <c r="F94" s="12">
        <f t="shared" si="14"/>
        <v>0</v>
      </c>
      <c r="G94" s="31">
        <f t="shared" si="10"/>
        <v>2.0200003016672359E-2</v>
      </c>
      <c r="H94" s="32">
        <f t="shared" si="11"/>
        <v>0.88891626961463432</v>
      </c>
      <c r="I94" s="32">
        <f t="shared" si="12"/>
        <v>0.88840083634509126</v>
      </c>
    </row>
    <row r="95" spans="3:9" s="12" customFormat="1" ht="12.75" x14ac:dyDescent="0.2">
      <c r="C95" s="29">
        <f t="shared" si="13"/>
        <v>46295</v>
      </c>
      <c r="D95" s="30">
        <v>6</v>
      </c>
      <c r="E95" s="31">
        <v>2.010000301667236E-2</v>
      </c>
      <c r="F95" s="12">
        <f t="shared" si="14"/>
        <v>200000</v>
      </c>
      <c r="G95" s="31">
        <f t="shared" si="10"/>
        <v>2.0200003016672359E-2</v>
      </c>
      <c r="H95" s="32">
        <f t="shared" si="11"/>
        <v>0.8874492095187948</v>
      </c>
      <c r="I95" s="32">
        <f t="shared" si="12"/>
        <v>0.88692741079350745</v>
      </c>
    </row>
    <row r="96" spans="3:9" s="12" customFormat="1" ht="12.75" x14ac:dyDescent="0.2">
      <c r="C96" s="29">
        <f t="shared" si="13"/>
        <v>46326</v>
      </c>
      <c r="D96" s="30">
        <v>6.0830000000000002</v>
      </c>
      <c r="E96" s="31">
        <v>2.010000301667236E-2</v>
      </c>
      <c r="F96" s="12">
        <f t="shared" si="14"/>
        <v>0</v>
      </c>
      <c r="G96" s="31">
        <f t="shared" si="10"/>
        <v>2.0200003016672359E-2</v>
      </c>
      <c r="H96" s="32">
        <f t="shared" si="11"/>
        <v>0.8859845706468642</v>
      </c>
      <c r="I96" s="32">
        <f t="shared" si="12"/>
        <v>0.88545642893937071</v>
      </c>
    </row>
    <row r="97" spans="3:9" s="12" customFormat="1" ht="12.75" x14ac:dyDescent="0.2">
      <c r="C97" s="29">
        <f t="shared" si="13"/>
        <v>46356</v>
      </c>
      <c r="D97" s="30">
        <v>6.1669999999999998</v>
      </c>
      <c r="E97" s="31">
        <v>2.010000301667236E-2</v>
      </c>
      <c r="F97" s="12">
        <f t="shared" si="14"/>
        <v>0</v>
      </c>
      <c r="G97" s="31">
        <f t="shared" si="10"/>
        <v>2.0200003016672359E-2</v>
      </c>
      <c r="H97" s="32">
        <f t="shared" si="11"/>
        <v>0.88450474659536948</v>
      </c>
      <c r="I97" s="32">
        <f t="shared" si="12"/>
        <v>0.88397020830731099</v>
      </c>
    </row>
    <row r="98" spans="3:9" s="12" customFormat="1" ht="12.75" x14ac:dyDescent="0.2">
      <c r="C98" s="29">
        <f t="shared" si="13"/>
        <v>46387</v>
      </c>
      <c r="D98" s="30">
        <v>6.25</v>
      </c>
      <c r="E98" s="31">
        <v>2.010000301667236E-2</v>
      </c>
      <c r="F98" s="12">
        <f t="shared" si="14"/>
        <v>0</v>
      </c>
      <c r="G98" s="31">
        <f t="shared" si="10"/>
        <v>2.0200003016672359E-2</v>
      </c>
      <c r="H98" s="32">
        <f t="shared" si="11"/>
        <v>0.88304496724081549</v>
      </c>
      <c r="I98" s="32">
        <f t="shared" si="12"/>
        <v>0.88250413101598679</v>
      </c>
    </row>
    <row r="99" spans="3:9" s="12" customFormat="1" ht="12.75" x14ac:dyDescent="0.2">
      <c r="C99" s="29">
        <f t="shared" si="13"/>
        <v>46418</v>
      </c>
      <c r="D99" s="30">
        <v>6.3330000000000002</v>
      </c>
      <c r="E99" s="31">
        <v>2.010000301667236E-2</v>
      </c>
      <c r="F99" s="12">
        <f t="shared" si="14"/>
        <v>0</v>
      </c>
      <c r="G99" s="31">
        <f t="shared" si="10"/>
        <v>2.0200003016672359E-2</v>
      </c>
      <c r="H99" s="32">
        <f t="shared" si="11"/>
        <v>0.88158759709409462</v>
      </c>
      <c r="I99" s="32">
        <f t="shared" si="12"/>
        <v>0.88104048523491452</v>
      </c>
    </row>
    <row r="100" spans="3:9" s="12" customFormat="1" ht="12.75" x14ac:dyDescent="0.2">
      <c r="C100" s="29">
        <f t="shared" si="13"/>
        <v>46446</v>
      </c>
      <c r="D100" s="30">
        <v>6.4169999999999998</v>
      </c>
      <c r="E100" s="31">
        <v>2.010000301667236E-2</v>
      </c>
      <c r="F100" s="12">
        <f t="shared" si="14"/>
        <v>0</v>
      </c>
      <c r="G100" s="31">
        <f t="shared" si="10"/>
        <v>2.0200003016672359E-2</v>
      </c>
      <c r="H100" s="32">
        <f t="shared" si="11"/>
        <v>0.88011511712897894</v>
      </c>
      <c r="I100" s="32">
        <f t="shared" si="12"/>
        <v>0.87956167667467355</v>
      </c>
    </row>
    <row r="101" spans="3:9" s="12" customFormat="1" ht="12.75" x14ac:dyDescent="0.2">
      <c r="C101" s="29">
        <f t="shared" si="13"/>
        <v>46477</v>
      </c>
      <c r="D101" s="30">
        <v>6.5</v>
      </c>
      <c r="E101" s="31">
        <v>2.010000301667236E-2</v>
      </c>
      <c r="F101" s="12">
        <f t="shared" si="14"/>
        <v>200000</v>
      </c>
      <c r="G101" s="31">
        <f t="shared" si="10"/>
        <v>2.0200003016672359E-2</v>
      </c>
      <c r="H101" s="32">
        <f t="shared" si="11"/>
        <v>0.87866258238277062</v>
      </c>
      <c r="I101" s="32">
        <f t="shared" si="12"/>
        <v>0.8781029109964037</v>
      </c>
    </row>
    <row r="102" spans="3:9" s="12" customFormat="1" ht="12.75" x14ac:dyDescent="0.2">
      <c r="C102" s="29">
        <f t="shared" si="13"/>
        <v>46507</v>
      </c>
      <c r="D102" s="30">
        <v>6.5830000000000002</v>
      </c>
      <c r="E102" s="31">
        <v>2.010000301667236E-2</v>
      </c>
      <c r="F102" s="12">
        <f t="shared" si="14"/>
        <v>0</v>
      </c>
      <c r="G102" s="31">
        <f t="shared" si="10"/>
        <v>2.0200003016672359E-2</v>
      </c>
      <c r="H102" s="32">
        <f t="shared" si="11"/>
        <v>0.87721244488795369</v>
      </c>
      <c r="I102" s="32">
        <f t="shared" si="12"/>
        <v>0.87664656470197055</v>
      </c>
    </row>
    <row r="103" spans="3:9" s="12" customFormat="1" ht="12.75" x14ac:dyDescent="0.2">
      <c r="C103" s="29">
        <f t="shared" si="13"/>
        <v>46538</v>
      </c>
      <c r="D103" s="30">
        <v>6.6669999999999998</v>
      </c>
      <c r="E103" s="31">
        <v>2.010000301667236E-2</v>
      </c>
      <c r="F103" s="12">
        <f t="shared" si="14"/>
        <v>0</v>
      </c>
      <c r="G103" s="31">
        <f t="shared" si="10"/>
        <v>2.0200003016672359E-2</v>
      </c>
      <c r="H103" s="32">
        <f t="shared" si="11"/>
        <v>0.87574727256190754</v>
      </c>
      <c r="I103" s="32">
        <f t="shared" si="12"/>
        <v>0.87517513124810198</v>
      </c>
    </row>
    <row r="104" spans="3:9" s="12" customFormat="1" ht="12.75" x14ac:dyDescent="0.2">
      <c r="C104" s="29">
        <f t="shared" si="13"/>
        <v>46568</v>
      </c>
      <c r="D104" s="30">
        <v>6.75</v>
      </c>
      <c r="E104" s="31">
        <v>2.010000301667236E-2</v>
      </c>
      <c r="F104" s="12">
        <f t="shared" si="14"/>
        <v>0</v>
      </c>
      <c r="G104" s="31">
        <f t="shared" si="10"/>
        <v>2.0200003016672359E-2</v>
      </c>
      <c r="H104" s="32">
        <f t="shared" si="11"/>
        <v>0.87430194647042692</v>
      </c>
      <c r="I104" s="32">
        <f t="shared" si="12"/>
        <v>0.87372364071844777</v>
      </c>
    </row>
    <row r="105" spans="3:9" s="12" customFormat="1" ht="12.75" x14ac:dyDescent="0.2">
      <c r="C105" s="29">
        <f t="shared" si="13"/>
        <v>46599</v>
      </c>
      <c r="D105" s="30">
        <v>6.8330000000000002</v>
      </c>
      <c r="E105" s="31">
        <v>2.010000301667236E-2</v>
      </c>
      <c r="F105" s="12">
        <f t="shared" si="14"/>
        <v>0</v>
      </c>
      <c r="G105" s="31">
        <f t="shared" si="10"/>
        <v>2.0200003016672359E-2</v>
      </c>
      <c r="H105" s="32">
        <f t="shared" si="11"/>
        <v>0.87285900573323283</v>
      </c>
      <c r="I105" s="32">
        <f t="shared" si="12"/>
        <v>0.87227455750669181</v>
      </c>
    </row>
    <row r="106" spans="3:9" s="12" customFormat="1" ht="12.75" x14ac:dyDescent="0.2">
      <c r="C106" s="29">
        <f t="shared" si="13"/>
        <v>46630</v>
      </c>
      <c r="D106" s="30">
        <v>6.9169999999999998</v>
      </c>
      <c r="E106" s="31">
        <v>2.010000301667236E-2</v>
      </c>
      <c r="F106" s="12">
        <f t="shared" si="14"/>
        <v>0</v>
      </c>
      <c r="G106" s="31">
        <f t="shared" si="10"/>
        <v>2.0200003016672359E-2</v>
      </c>
      <c r="H106" s="32">
        <f t="shared" si="11"/>
        <v>0.87140110477982835</v>
      </c>
      <c r="I106" s="32">
        <f t="shared" si="12"/>
        <v>0.87081046237810367</v>
      </c>
    </row>
    <row r="107" spans="3:9" s="12" customFormat="1" ht="12.75" x14ac:dyDescent="0.2">
      <c r="C107" s="29">
        <f t="shared" si="13"/>
        <v>46660</v>
      </c>
      <c r="D107" s="30">
        <v>7</v>
      </c>
      <c r="E107" s="31">
        <v>2.010000301667236E-2</v>
      </c>
      <c r="F107" s="12">
        <f t="shared" si="14"/>
        <v>200000</v>
      </c>
      <c r="G107" s="31">
        <f t="shared" si="10"/>
        <v>2.0200003016672359E-2</v>
      </c>
      <c r="H107" s="32">
        <f t="shared" si="11"/>
        <v>0.86996295156788717</v>
      </c>
      <c r="I107" s="32">
        <f t="shared" si="12"/>
        <v>0.86936621071448161</v>
      </c>
    </row>
    <row r="108" spans="3:9" s="12" customFormat="1" ht="12.75" x14ac:dyDescent="0.2">
      <c r="C108" s="29">
        <f t="shared" si="13"/>
        <v>46691</v>
      </c>
      <c r="D108" s="30">
        <v>7.0830000000000002</v>
      </c>
      <c r="E108" s="31">
        <v>2.010000301667236E-2</v>
      </c>
      <c r="F108" s="12">
        <f t="shared" si="14"/>
        <v>0</v>
      </c>
      <c r="G108" s="31">
        <f t="shared" si="10"/>
        <v>2.0200003016672359E-2</v>
      </c>
      <c r="H108" s="32">
        <f t="shared" si="11"/>
        <v>0.86852717187217165</v>
      </c>
      <c r="I108" s="32">
        <f t="shared" si="12"/>
        <v>0.86792435436299464</v>
      </c>
    </row>
    <row r="109" spans="3:9" s="12" customFormat="1" ht="12.75" x14ac:dyDescent="0.2">
      <c r="C109" s="29">
        <f t="shared" si="13"/>
        <v>46721</v>
      </c>
      <c r="D109" s="30">
        <v>7.1669999999999998</v>
      </c>
      <c r="E109" s="31">
        <v>2.010000301667236E-2</v>
      </c>
      <c r="F109" s="12">
        <f t="shared" si="14"/>
        <v>0</v>
      </c>
      <c r="G109" s="31">
        <f t="shared" si="10"/>
        <v>2.0200003016672359E-2</v>
      </c>
      <c r="H109" s="32">
        <f t="shared" si="11"/>
        <v>0.86707650620496413</v>
      </c>
      <c r="I109" s="32">
        <f t="shared" si="12"/>
        <v>0.86646756096202915</v>
      </c>
    </row>
    <row r="110" spans="3:9" s="12" customFormat="1" ht="12.75" x14ac:dyDescent="0.2">
      <c r="C110" s="29">
        <f t="shared" si="13"/>
        <v>46752</v>
      </c>
      <c r="D110" s="30">
        <v>7.25</v>
      </c>
      <c r="E110" s="31">
        <v>2.010000301667236E-2</v>
      </c>
      <c r="F110" s="12">
        <f t="shared" si="14"/>
        <v>0</v>
      </c>
      <c r="G110" s="31">
        <f t="shared" si="10"/>
        <v>2.0200003016672359E-2</v>
      </c>
      <c r="H110" s="32">
        <f t="shared" si="11"/>
        <v>0.86564549027492088</v>
      </c>
      <c r="I110" s="32">
        <f t="shared" si="12"/>
        <v>0.86503051206280435</v>
      </c>
    </row>
    <row r="111" spans="3:9" s="12" customFormat="1" ht="12.75" x14ac:dyDescent="0.2">
      <c r="C111" s="29">
        <f t="shared" si="13"/>
        <v>46783</v>
      </c>
      <c r="D111" s="30">
        <v>7.3330000000000002</v>
      </c>
      <c r="E111" s="31">
        <v>2.010000301667236E-2</v>
      </c>
      <c r="F111" s="12">
        <f t="shared" si="14"/>
        <v>0</v>
      </c>
      <c r="G111" s="31">
        <f t="shared" si="10"/>
        <v>2.0200003016672359E-2</v>
      </c>
      <c r="H111" s="32">
        <f t="shared" si="11"/>
        <v>0.86421683608179167</v>
      </c>
      <c r="I111" s="32">
        <f t="shared" si="12"/>
        <v>0.86359584652982635</v>
      </c>
    </row>
    <row r="112" spans="3:9" s="12" customFormat="1" ht="12.75" x14ac:dyDescent="0.2">
      <c r="C112" s="29">
        <f t="shared" si="13"/>
        <v>46812</v>
      </c>
      <c r="D112" s="30">
        <v>7.4169999999999998</v>
      </c>
      <c r="E112" s="31">
        <v>2.010000301667236E-2</v>
      </c>
      <c r="F112" s="12">
        <f t="shared" si="14"/>
        <v>0</v>
      </c>
      <c r="G112" s="31">
        <f t="shared" si="10"/>
        <v>2.0200003016672359E-2</v>
      </c>
      <c r="H112" s="32">
        <f t="shared" si="11"/>
        <v>0.86277336979342656</v>
      </c>
      <c r="I112" s="32">
        <f t="shared" si="12"/>
        <v>0.86214631844134537</v>
      </c>
    </row>
    <row r="113" spans="3:9" s="12" customFormat="1" ht="12.75" x14ac:dyDescent="0.2">
      <c r="C113" s="29">
        <f t="shared" si="13"/>
        <v>46843</v>
      </c>
      <c r="D113" s="30">
        <v>7.5</v>
      </c>
      <c r="E113" s="31">
        <v>2.010000301667236E-2</v>
      </c>
      <c r="F113" s="12">
        <f t="shared" si="14"/>
        <v>200000</v>
      </c>
      <c r="G113" s="31">
        <f t="shared" si="10"/>
        <v>2.0200003016672359E-2</v>
      </c>
      <c r="H113" s="32">
        <f t="shared" si="11"/>
        <v>0.86134945572430333</v>
      </c>
      <c r="I113" s="32">
        <f t="shared" si="12"/>
        <v>0.86071643638492856</v>
      </c>
    </row>
    <row r="114" spans="3:9" s="12" customFormat="1" ht="12.75" x14ac:dyDescent="0.2">
      <c r="C114" s="29">
        <f t="shared" si="13"/>
        <v>46873</v>
      </c>
      <c r="D114" s="30">
        <v>7.5830000000000002</v>
      </c>
      <c r="E114" s="31">
        <v>2.010000301667236E-2</v>
      </c>
      <c r="F114" s="12">
        <f t="shared" si="14"/>
        <v>0</v>
      </c>
      <c r="G114" s="31">
        <f t="shared" si="10"/>
        <v>2.0200003016672359E-2</v>
      </c>
      <c r="H114" s="32">
        <f t="shared" si="11"/>
        <v>0.85992789167124117</v>
      </c>
      <c r="I114" s="32">
        <f t="shared" si="12"/>
        <v>0.85928892580844662</v>
      </c>
    </row>
    <row r="115" spans="3:9" s="12" customFormat="1" ht="12.75" x14ac:dyDescent="0.2">
      <c r="C115" s="29">
        <f t="shared" si="13"/>
        <v>46904</v>
      </c>
      <c r="D115" s="30">
        <v>7.6669999999999998</v>
      </c>
      <c r="E115" s="31">
        <v>2.010000301667236E-2</v>
      </c>
      <c r="F115" s="12">
        <f t="shared" si="14"/>
        <v>0</v>
      </c>
      <c r="G115" s="31">
        <f t="shared" si="10"/>
        <v>2.0200003016672359E-2</v>
      </c>
      <c r="H115" s="32">
        <f t="shared" si="11"/>
        <v>0.85849158903256539</v>
      </c>
      <c r="I115" s="32">
        <f t="shared" si="12"/>
        <v>0.85784662679892154</v>
      </c>
    </row>
    <row r="116" spans="3:9" s="12" customFormat="1" ht="12.75" x14ac:dyDescent="0.2">
      <c r="C116" s="29">
        <f t="shared" si="13"/>
        <v>46934</v>
      </c>
      <c r="D116" s="30">
        <v>7.75</v>
      </c>
      <c r="E116" s="31">
        <v>2.010000301667236E-2</v>
      </c>
      <c r="F116" s="12">
        <f t="shared" si="14"/>
        <v>0</v>
      </c>
      <c r="G116" s="31">
        <f t="shared" si="10"/>
        <v>2.0200003016672359E-2</v>
      </c>
      <c r="H116" s="32">
        <f t="shared" si="11"/>
        <v>0.85707474157917185</v>
      </c>
      <c r="I116" s="32">
        <f t="shared" si="12"/>
        <v>0.8564238758428715</v>
      </c>
    </row>
    <row r="117" spans="3:9" s="12" customFormat="1" ht="12.75" x14ac:dyDescent="0.2">
      <c r="C117" s="29">
        <f t="shared" si="13"/>
        <v>46965</v>
      </c>
      <c r="D117" s="30">
        <v>7.8330000000000002</v>
      </c>
      <c r="E117" s="31">
        <v>2.010000301667236E-2</v>
      </c>
      <c r="F117" s="12">
        <f t="shared" si="14"/>
        <v>0</v>
      </c>
      <c r="G117" s="31">
        <f t="shared" si="10"/>
        <v>2.0200003016672359E-2</v>
      </c>
      <c r="H117" s="32">
        <f t="shared" si="11"/>
        <v>0.85566023247915535</v>
      </c>
      <c r="I117" s="32">
        <f t="shared" si="12"/>
        <v>0.85500348453972397</v>
      </c>
    </row>
    <row r="118" spans="3:9" s="12" customFormat="1" ht="12.75" x14ac:dyDescent="0.2">
      <c r="C118" s="29">
        <f t="shared" si="13"/>
        <v>46996</v>
      </c>
      <c r="D118" s="30">
        <v>7.9169999999999998</v>
      </c>
      <c r="E118" s="31">
        <v>2.010000301667236E-2</v>
      </c>
      <c r="F118" s="12">
        <f t="shared" si="14"/>
        <v>0</v>
      </c>
      <c r="G118" s="31">
        <f t="shared" si="10"/>
        <v>2.0200003016672359E-2</v>
      </c>
      <c r="H118" s="32">
        <f t="shared" si="11"/>
        <v>0.85423105793833265</v>
      </c>
      <c r="I118" s="32">
        <f t="shared" si="12"/>
        <v>0.85356837855632972</v>
      </c>
    </row>
    <row r="119" spans="3:9" s="12" customFormat="1" ht="12.75" x14ac:dyDescent="0.2">
      <c r="C119" s="29">
        <f t="shared" si="13"/>
        <v>47026</v>
      </c>
      <c r="D119" s="30">
        <v>8</v>
      </c>
      <c r="E119" s="31">
        <v>2.010000301667236E-2</v>
      </c>
      <c r="F119" s="12">
        <f t="shared" si="14"/>
        <v>200000</v>
      </c>
      <c r="G119" s="31">
        <f t="shared" ref="G119:G143" si="15">E119+$C$16/10000</f>
        <v>2.0200003016672359E-2</v>
      </c>
      <c r="H119" s="32">
        <f t="shared" ref="H119:H143" si="16">(1+E119)^-D119</f>
        <v>0.852821242030394</v>
      </c>
      <c r="I119" s="32">
        <f t="shared" ref="I119:I143" si="17">(1+G119)^-D119</f>
        <v>0.85215272313645962</v>
      </c>
    </row>
    <row r="120" spans="3:9" s="12" customFormat="1" ht="12.75" x14ac:dyDescent="0.2">
      <c r="C120" s="29">
        <f t="shared" ref="C120:C143" si="18">EOMONTH(C119,1)</f>
        <v>47057</v>
      </c>
      <c r="D120" s="30">
        <v>8.0830000000000002</v>
      </c>
      <c r="E120" s="31">
        <v>2.010000301667236E-2</v>
      </c>
      <c r="F120" s="12">
        <f t="shared" ref="F120:F143" si="19">IF(OR(MONTH(C120)=9,MONTH(C120)=3),$C$12*50*$C$15/$C$14,0)+IF(C120=$C$11,100*$C$15/$C$14)</f>
        <v>0</v>
      </c>
      <c r="G120" s="31">
        <f t="shared" si="15"/>
        <v>2.0200003016672359E-2</v>
      </c>
      <c r="H120" s="32">
        <f t="shared" si="16"/>
        <v>0.85141375287102783</v>
      </c>
      <c r="I120" s="32">
        <f t="shared" si="17"/>
        <v>0.85073941560144328</v>
      </c>
    </row>
    <row r="121" spans="3:9" s="12" customFormat="1" ht="12.75" x14ac:dyDescent="0.2">
      <c r="C121" s="29">
        <f t="shared" si="18"/>
        <v>47087</v>
      </c>
      <c r="D121" s="30">
        <v>8.1669999999999998</v>
      </c>
      <c r="E121" s="31">
        <v>2.010000301667236E-2</v>
      </c>
      <c r="F121" s="12">
        <f t="shared" si="19"/>
        <v>0</v>
      </c>
      <c r="G121" s="31">
        <f t="shared" si="15"/>
        <v>2.0200003016672359E-2</v>
      </c>
      <c r="H121" s="32">
        <f t="shared" si="16"/>
        <v>0.84999167105265938</v>
      </c>
      <c r="I121" s="32">
        <f t="shared" si="17"/>
        <v>0.84931146677115721</v>
      </c>
    </row>
    <row r="122" spans="3:9" s="12" customFormat="1" ht="12.75" x14ac:dyDescent="0.2">
      <c r="C122" s="29">
        <f t="shared" si="18"/>
        <v>47118</v>
      </c>
      <c r="D122" s="30">
        <v>8.25</v>
      </c>
      <c r="E122" s="31">
        <v>2.010000301667236E-2</v>
      </c>
      <c r="F122" s="12">
        <f t="shared" si="19"/>
        <v>0</v>
      </c>
      <c r="G122" s="31">
        <f t="shared" si="15"/>
        <v>2.0200003016672359E-2</v>
      </c>
      <c r="H122" s="32">
        <f t="shared" si="16"/>
        <v>0.84858885179394805</v>
      </c>
      <c r="I122" s="32">
        <f t="shared" si="17"/>
        <v>0.84790287150064614</v>
      </c>
    </row>
    <row r="123" spans="3:9" s="12" customFormat="1" ht="12.75" x14ac:dyDescent="0.2">
      <c r="C123" s="29">
        <f t="shared" si="18"/>
        <v>47149</v>
      </c>
      <c r="D123" s="30">
        <v>8.3330000000000002</v>
      </c>
      <c r="E123" s="31">
        <v>2.010000301667236E-2</v>
      </c>
      <c r="F123" s="12">
        <f t="shared" si="19"/>
        <v>0</v>
      </c>
      <c r="G123" s="31">
        <f t="shared" si="15"/>
        <v>2.0200003016672359E-2</v>
      </c>
      <c r="H123" s="32">
        <f t="shared" si="16"/>
        <v>0.84718834773659646</v>
      </c>
      <c r="I123" s="32">
        <f t="shared" si="17"/>
        <v>0.84649661240562957</v>
      </c>
    </row>
    <row r="124" spans="3:9" s="12" customFormat="1" ht="12.75" x14ac:dyDescent="0.2">
      <c r="C124" s="29">
        <f t="shared" si="18"/>
        <v>47177</v>
      </c>
      <c r="D124" s="30">
        <v>8.4169999999999998</v>
      </c>
      <c r="E124" s="31">
        <v>2.010000301667236E-2</v>
      </c>
      <c r="F124" s="12">
        <f t="shared" si="19"/>
        <v>0</v>
      </c>
      <c r="G124" s="31">
        <f t="shared" si="15"/>
        <v>2.0200003016672359E-2</v>
      </c>
      <c r="H124" s="32">
        <f t="shared" si="16"/>
        <v>0.84577332344084455</v>
      </c>
      <c r="I124" s="32">
        <f t="shared" si="17"/>
        <v>0.845075785034335</v>
      </c>
    </row>
    <row r="125" spans="3:9" s="12" customFormat="1" ht="12.75" x14ac:dyDescent="0.2">
      <c r="C125" s="29">
        <f t="shared" si="18"/>
        <v>47208</v>
      </c>
      <c r="D125" s="30">
        <v>8.5</v>
      </c>
      <c r="E125" s="31">
        <v>2.010000301667236E-2</v>
      </c>
      <c r="F125" s="12">
        <f t="shared" si="19"/>
        <v>200000</v>
      </c>
      <c r="G125" s="31">
        <f t="shared" si="15"/>
        <v>2.0200003016672359E-2</v>
      </c>
      <c r="H125" s="32">
        <f t="shared" si="16"/>
        <v>0.84437746610831588</v>
      </c>
      <c r="I125" s="32">
        <f t="shared" si="17"/>
        <v>0.84367421470284221</v>
      </c>
    </row>
    <row r="126" spans="3:9" s="12" customFormat="1" ht="12.75" x14ac:dyDescent="0.2">
      <c r="C126" s="29">
        <f t="shared" si="18"/>
        <v>47238</v>
      </c>
      <c r="D126" s="30">
        <v>8.5830000000000002</v>
      </c>
      <c r="E126" s="31">
        <v>2.010000301667236E-2</v>
      </c>
      <c r="F126" s="12">
        <f t="shared" si="19"/>
        <v>0</v>
      </c>
      <c r="G126" s="31">
        <f t="shared" si="15"/>
        <v>2.0200003016672359E-2</v>
      </c>
      <c r="H126" s="32">
        <f t="shared" si="16"/>
        <v>0.84298391248724147</v>
      </c>
      <c r="I126" s="32">
        <f t="shared" si="17"/>
        <v>0.84227496889588216</v>
      </c>
    </row>
    <row r="127" spans="3:9" s="12" customFormat="1" ht="12.75" x14ac:dyDescent="0.2">
      <c r="C127" s="29">
        <f t="shared" si="18"/>
        <v>47269</v>
      </c>
      <c r="D127" s="30">
        <v>8.6669999999999998</v>
      </c>
      <c r="E127" s="31">
        <v>2.010000301667236E-2</v>
      </c>
      <c r="F127" s="12">
        <f t="shared" si="19"/>
        <v>0</v>
      </c>
      <c r="G127" s="31">
        <f t="shared" si="15"/>
        <v>2.0200003016672359E-2</v>
      </c>
      <c r="H127" s="32">
        <f t="shared" si="16"/>
        <v>0.84157591068895854</v>
      </c>
      <c r="I127" s="32">
        <f t="shared" si="17"/>
        <v>0.8408612274674756</v>
      </c>
    </row>
    <row r="128" spans="3:9" s="12" customFormat="1" ht="12.75" x14ac:dyDescent="0.2">
      <c r="C128" s="29">
        <f t="shared" si="18"/>
        <v>47299</v>
      </c>
      <c r="D128" s="30">
        <v>8.75</v>
      </c>
      <c r="E128" s="31">
        <v>2.010000301667236E-2</v>
      </c>
      <c r="F128" s="12">
        <f t="shared" si="19"/>
        <v>0</v>
      </c>
      <c r="G128" s="31">
        <f t="shared" si="15"/>
        <v>2.0200003016672359E-2</v>
      </c>
      <c r="H128" s="32">
        <f t="shared" si="16"/>
        <v>0.84018698073189202</v>
      </c>
      <c r="I128" s="32">
        <f t="shared" si="17"/>
        <v>0.83946664704026219</v>
      </c>
    </row>
    <row r="129" spans="3:9" s="12" customFormat="1" ht="12.75" x14ac:dyDescent="0.2">
      <c r="C129" s="29">
        <f t="shared" si="18"/>
        <v>47330</v>
      </c>
      <c r="D129" s="30">
        <v>8.8330000000000002</v>
      </c>
      <c r="E129" s="31">
        <v>2.010000301667236E-2</v>
      </c>
      <c r="F129" s="12">
        <f t="shared" si="19"/>
        <v>0</v>
      </c>
      <c r="G129" s="31">
        <f t="shared" si="15"/>
        <v>2.0200003016672359E-2</v>
      </c>
      <c r="H129" s="32">
        <f t="shared" si="16"/>
        <v>0.83880034305339635</v>
      </c>
      <c r="I129" s="32">
        <f t="shared" si="17"/>
        <v>0.83807437954472463</v>
      </c>
    </row>
    <row r="130" spans="3:9" s="12" customFormat="1" ht="12.75" x14ac:dyDescent="0.2">
      <c r="C130" s="29">
        <f t="shared" si="18"/>
        <v>47361</v>
      </c>
      <c r="D130" s="30">
        <v>8.9169999999999998</v>
      </c>
      <c r="E130" s="31">
        <v>2.010000301667236E-2</v>
      </c>
      <c r="F130" s="12">
        <f t="shared" si="19"/>
        <v>0</v>
      </c>
      <c r="G130" s="31">
        <f t="shared" si="15"/>
        <v>2.0200003016672359E-2</v>
      </c>
      <c r="H130" s="32">
        <f t="shared" si="16"/>
        <v>0.83739932890125812</v>
      </c>
      <c r="I130" s="32">
        <f t="shared" si="17"/>
        <v>0.83666768872022856</v>
      </c>
    </row>
    <row r="131" spans="3:9" s="12" customFormat="1" ht="12.75" x14ac:dyDescent="0.2">
      <c r="C131" s="29">
        <f t="shared" si="18"/>
        <v>47391</v>
      </c>
      <c r="D131" s="30">
        <v>9</v>
      </c>
      <c r="E131" s="31">
        <v>2.010000301667236E-2</v>
      </c>
      <c r="F131" s="12">
        <f t="shared" si="19"/>
        <v>200000</v>
      </c>
      <c r="G131" s="31">
        <f t="shared" si="15"/>
        <v>2.0200003016672359E-2</v>
      </c>
      <c r="H131" s="32">
        <f t="shared" si="16"/>
        <v>0.83601729194040186</v>
      </c>
      <c r="I131" s="32">
        <f t="shared" si="17"/>
        <v>0.83528006333728022</v>
      </c>
    </row>
    <row r="132" spans="3:9" s="12" customFormat="1" ht="12.75" x14ac:dyDescent="0.2">
      <c r="C132" s="29">
        <f t="shared" si="18"/>
        <v>47422</v>
      </c>
      <c r="D132" s="30">
        <v>9.0830000000000002</v>
      </c>
      <c r="E132" s="31">
        <v>2.010000301667236E-2</v>
      </c>
      <c r="F132" s="12">
        <f t="shared" si="19"/>
        <v>0</v>
      </c>
      <c r="G132" s="31">
        <f t="shared" si="15"/>
        <v>2.0200003016672359E-2</v>
      </c>
      <c r="H132" s="32">
        <f t="shared" si="16"/>
        <v>0.83463753588197231</v>
      </c>
      <c r="I132" s="32">
        <f t="shared" si="17"/>
        <v>0.83389473935096659</v>
      </c>
    </row>
    <row r="133" spans="3:9" s="12" customFormat="1" ht="12.75" x14ac:dyDescent="0.2">
      <c r="C133" s="29">
        <f t="shared" si="18"/>
        <v>47452</v>
      </c>
      <c r="D133" s="30">
        <v>9.1669999999999998</v>
      </c>
      <c r="E133" s="31">
        <v>2.010000301667236E-2</v>
      </c>
      <c r="F133" s="12">
        <f t="shared" si="19"/>
        <v>0</v>
      </c>
      <c r="G133" s="31">
        <f t="shared" si="15"/>
        <v>2.0200003016672359E-2</v>
      </c>
      <c r="H133" s="32">
        <f t="shared" si="16"/>
        <v>0.83324347469761484</v>
      </c>
      <c r="I133" s="32">
        <f t="shared" si="17"/>
        <v>0.83249506396764594</v>
      </c>
    </row>
    <row r="134" spans="3:9" s="12" customFormat="1" ht="12.75" x14ac:dyDescent="0.2">
      <c r="C134" s="29">
        <f t="shared" si="18"/>
        <v>47483</v>
      </c>
      <c r="D134" s="30">
        <v>9.25</v>
      </c>
      <c r="E134" s="31">
        <v>2.010000301667236E-2</v>
      </c>
      <c r="F134" s="12">
        <f t="shared" si="19"/>
        <v>0</v>
      </c>
      <c r="G134" s="31">
        <f t="shared" si="15"/>
        <v>2.0200003016672359E-2</v>
      </c>
      <c r="H134" s="32">
        <f t="shared" si="16"/>
        <v>0.83186829652433492</v>
      </c>
      <c r="I134" s="32">
        <f t="shared" si="17"/>
        <v>0.83111435894280172</v>
      </c>
    </row>
    <row r="135" spans="3:9" s="12" customFormat="1" ht="12.75" x14ac:dyDescent="0.2">
      <c r="C135" s="29">
        <f t="shared" si="18"/>
        <v>47514</v>
      </c>
      <c r="D135" s="30">
        <v>9.3330000000000002</v>
      </c>
      <c r="E135" s="31">
        <v>2.010000301667236E-2</v>
      </c>
      <c r="F135" s="12">
        <f t="shared" si="19"/>
        <v>0</v>
      </c>
      <c r="G135" s="31">
        <f t="shared" si="15"/>
        <v>2.0200003016672359E-2</v>
      </c>
      <c r="H135" s="32">
        <f t="shared" si="16"/>
        <v>0.83049538793379485</v>
      </c>
      <c r="I135" s="32">
        <f t="shared" si="17"/>
        <v>0.82973594383707894</v>
      </c>
    </row>
    <row r="136" spans="3:9" s="12" customFormat="1" ht="12.75" x14ac:dyDescent="0.2">
      <c r="C136" s="29">
        <f t="shared" si="18"/>
        <v>47542</v>
      </c>
      <c r="D136" s="30">
        <v>9.4169999999999998</v>
      </c>
      <c r="E136" s="31">
        <v>2.010000301667236E-2</v>
      </c>
      <c r="F136" s="12">
        <f t="shared" si="19"/>
        <v>0</v>
      </c>
      <c r="G136" s="31">
        <f t="shared" si="15"/>
        <v>2.0200003016672359E-2</v>
      </c>
      <c r="H136" s="32">
        <f t="shared" si="16"/>
        <v>0.8291082452109565</v>
      </c>
      <c r="I136" s="32">
        <f t="shared" si="17"/>
        <v>0.82834324890756195</v>
      </c>
    </row>
    <row r="137" spans="3:9" s="12" customFormat="1" ht="12.75" x14ac:dyDescent="0.2">
      <c r="C137" s="29">
        <f t="shared" si="18"/>
        <v>47573</v>
      </c>
      <c r="D137" s="30">
        <v>9.5</v>
      </c>
      <c r="E137" s="31">
        <v>2.010000301667236E-2</v>
      </c>
      <c r="F137" s="12">
        <f t="shared" si="19"/>
        <v>200000</v>
      </c>
      <c r="G137" s="31">
        <f t="shared" si="15"/>
        <v>2.0200003016672359E-2</v>
      </c>
      <c r="H137" s="32">
        <f t="shared" si="16"/>
        <v>0.82773989178638951</v>
      </c>
      <c r="I137" s="32">
        <f t="shared" si="17"/>
        <v>0.82696942972764798</v>
      </c>
    </row>
    <row r="138" spans="3:9" s="12" customFormat="1" ht="12.75" x14ac:dyDescent="0.2">
      <c r="C138" s="29">
        <f t="shared" si="18"/>
        <v>47603</v>
      </c>
      <c r="D138" s="30">
        <v>9.5830000000000002</v>
      </c>
      <c r="E138" s="31">
        <v>2.010000301667236E-2</v>
      </c>
      <c r="F138" s="12">
        <f t="shared" si="19"/>
        <v>0</v>
      </c>
      <c r="G138" s="31">
        <f t="shared" si="15"/>
        <v>2.0200003016672359E-2</v>
      </c>
      <c r="H138" s="32">
        <f t="shared" si="16"/>
        <v>0.82637379668105337</v>
      </c>
      <c r="I138" s="32">
        <f t="shared" si="17"/>
        <v>0.82559788904658282</v>
      </c>
    </row>
    <row r="139" spans="3:9" s="12" customFormat="1" ht="12.75" x14ac:dyDescent="0.2">
      <c r="C139" s="29">
        <f t="shared" si="18"/>
        <v>47634</v>
      </c>
      <c r="D139" s="30">
        <v>9.6669999999999998</v>
      </c>
      <c r="E139" s="31">
        <v>2.010000301667236E-2</v>
      </c>
      <c r="F139" s="12">
        <f t="shared" si="19"/>
        <v>0</v>
      </c>
      <c r="G139" s="31">
        <f t="shared" si="15"/>
        <v>2.0200003016672359E-2</v>
      </c>
      <c r="H139" s="32">
        <f t="shared" si="16"/>
        <v>0.82499353808472065</v>
      </c>
      <c r="I139" s="32">
        <f t="shared" si="17"/>
        <v>0.82421213975798624</v>
      </c>
    </row>
    <row r="140" spans="3:9" s="12" customFormat="1" ht="12.75" x14ac:dyDescent="0.2">
      <c r="C140" s="29">
        <f t="shared" si="18"/>
        <v>47664</v>
      </c>
      <c r="D140" s="30">
        <v>9.75</v>
      </c>
      <c r="E140" s="31">
        <v>2.010000301667236E-2</v>
      </c>
      <c r="F140" s="12">
        <f t="shared" si="19"/>
        <v>0</v>
      </c>
      <c r="G140" s="31">
        <f t="shared" si="15"/>
        <v>2.0200003016672359E-2</v>
      </c>
      <c r="H140" s="32">
        <f t="shared" si="16"/>
        <v>0.82363197553893186</v>
      </c>
      <c r="I140" s="32">
        <f t="shared" si="17"/>
        <v>0.82284517208195229</v>
      </c>
    </row>
    <row r="141" spans="3:9" s="12" customFormat="1" ht="12.75" x14ac:dyDescent="0.2">
      <c r="C141" s="29">
        <f t="shared" si="18"/>
        <v>47695</v>
      </c>
      <c r="D141" s="30">
        <v>9.8330000000000002</v>
      </c>
      <c r="E141" s="31">
        <v>2.010000301667236E-2</v>
      </c>
      <c r="F141" s="12">
        <f t="shared" si="19"/>
        <v>0</v>
      </c>
      <c r="G141" s="31">
        <f t="shared" si="15"/>
        <v>2.0200003016672359E-2</v>
      </c>
      <c r="H141" s="32">
        <f t="shared" si="16"/>
        <v>0.82227266010476352</v>
      </c>
      <c r="I141" s="32">
        <f t="shared" si="17"/>
        <v>0.82148047154144976</v>
      </c>
    </row>
    <row r="142" spans="3:9" s="12" customFormat="1" ht="12.75" x14ac:dyDescent="0.2">
      <c r="C142" s="29">
        <f t="shared" si="18"/>
        <v>47726</v>
      </c>
      <c r="D142" s="30">
        <v>9.9169999999999998</v>
      </c>
      <c r="E142" s="31">
        <v>2.010000301667236E-2</v>
      </c>
      <c r="F142" s="12">
        <f t="shared" si="19"/>
        <v>0</v>
      </c>
      <c r="G142" s="31">
        <f t="shared" si="15"/>
        <v>2.0200003016672359E-2</v>
      </c>
      <c r="H142" s="32">
        <f t="shared" si="16"/>
        <v>0.82089925147032061</v>
      </c>
      <c r="I142" s="32">
        <f t="shared" si="17"/>
        <v>0.82010163325450958</v>
      </c>
    </row>
    <row r="143" spans="3:9" s="12" customFormat="1" ht="12.75" x14ac:dyDescent="0.2">
      <c r="C143" s="29">
        <f t="shared" si="18"/>
        <v>47756</v>
      </c>
      <c r="D143" s="30">
        <v>10</v>
      </c>
      <c r="E143" s="31">
        <v>2.010000301667236E-2</v>
      </c>
      <c r="F143" s="12">
        <f t="shared" si="19"/>
        <v>10200000</v>
      </c>
      <c r="G143" s="31">
        <f t="shared" si="15"/>
        <v>2.0200003016672359E-2</v>
      </c>
      <c r="H143" s="32">
        <f t="shared" si="16"/>
        <v>0.81954444610146526</v>
      </c>
      <c r="I143" s="32">
        <f t="shared" si="17"/>
        <v>0.81874148291257143</v>
      </c>
    </row>
    <row r="144" spans="3:9" s="12" customFormat="1" ht="12.75" x14ac:dyDescent="0.2"/>
    <row r="145" s="12" customFormat="1" ht="12.75" x14ac:dyDescent="0.2"/>
    <row r="146" s="12" customFormat="1" ht="12.75" x14ac:dyDescent="0.2"/>
    <row r="147" s="12" customFormat="1" ht="12.75" x14ac:dyDescent="0.2"/>
    <row r="148" s="12" customFormat="1" ht="12.75" x14ac:dyDescent="0.2"/>
    <row r="149" s="12" customFormat="1" ht="12.75" x14ac:dyDescent="0.2"/>
  </sheetData>
  <printOptions gridLines="1" gridLinesSet="0"/>
  <pageMargins left="0.7" right="0.7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E389"/>
  </sheetPr>
  <dimension ref="A2:C31"/>
  <sheetViews>
    <sheetView workbookViewId="0"/>
  </sheetViews>
  <sheetFormatPr defaultRowHeight="15" x14ac:dyDescent="0.25"/>
  <cols>
    <col min="1" max="1" width="2.85546875" style="11" customWidth="1"/>
    <col min="2" max="2" width="27.28515625" style="11" customWidth="1"/>
    <col min="3" max="3" width="13.42578125" style="11" bestFit="1" customWidth="1"/>
    <col min="4" max="4" width="3.85546875" style="11" customWidth="1"/>
    <col min="5" max="16384" width="9.140625" style="11"/>
  </cols>
  <sheetData>
    <row r="2" spans="1:3" s="2" customFormat="1" ht="25.5" x14ac:dyDescent="0.35">
      <c r="A2" s="3" t="s">
        <v>42</v>
      </c>
    </row>
    <row r="4" spans="1:3" s="12" customFormat="1" ht="12.75" x14ac:dyDescent="0.2">
      <c r="B4" s="13" t="s">
        <v>19</v>
      </c>
    </row>
    <row r="5" spans="1:3" s="12" customFormat="1" ht="12.75" x14ac:dyDescent="0.2">
      <c r="B5" s="14" t="s">
        <v>20</v>
      </c>
    </row>
    <row r="6" spans="1:3" s="12" customFormat="1" ht="12.75" x14ac:dyDescent="0.2"/>
    <row r="7" spans="1:3" s="12" customFormat="1" ht="12.75" x14ac:dyDescent="0.2">
      <c r="B7" s="13" t="s">
        <v>21</v>
      </c>
    </row>
    <row r="8" spans="1:3" s="12" customFormat="1" ht="12.75" x14ac:dyDescent="0.2"/>
    <row r="9" spans="1:3" s="12" customFormat="1" ht="12.75" x14ac:dyDescent="0.2">
      <c r="B9" s="14" t="s">
        <v>23</v>
      </c>
      <c r="C9" s="16" t="s">
        <v>24</v>
      </c>
    </row>
    <row r="10" spans="1:3" s="12" customFormat="1" ht="12.75" x14ac:dyDescent="0.2">
      <c r="B10" s="14" t="s">
        <v>26</v>
      </c>
      <c r="C10" s="20">
        <v>44104</v>
      </c>
    </row>
    <row r="11" spans="1:3" s="12" customFormat="1" ht="12.75" x14ac:dyDescent="0.2">
      <c r="B11" s="14" t="s">
        <v>27</v>
      </c>
      <c r="C11" s="20">
        <v>47756</v>
      </c>
    </row>
    <row r="12" spans="1:3" s="12" customFormat="1" ht="12.75" x14ac:dyDescent="0.2">
      <c r="B12" s="14" t="s">
        <v>28</v>
      </c>
      <c r="C12" s="21">
        <v>0.04</v>
      </c>
    </row>
    <row r="13" spans="1:3" s="12" customFormat="1" ht="12.75" x14ac:dyDescent="0.2">
      <c r="B13" s="14" t="s">
        <v>29</v>
      </c>
      <c r="C13" s="16" t="s">
        <v>30</v>
      </c>
    </row>
    <row r="14" spans="1:3" s="12" customFormat="1" ht="12.75" x14ac:dyDescent="0.2">
      <c r="B14" s="14" t="s">
        <v>31</v>
      </c>
      <c r="C14" s="16">
        <v>118.04555296627042</v>
      </c>
    </row>
    <row r="15" spans="1:3" s="12" customFormat="1" ht="12.75" x14ac:dyDescent="0.2">
      <c r="B15" s="14" t="s">
        <v>32</v>
      </c>
      <c r="C15" s="22">
        <f>10000000*C14/100</f>
        <v>11804555.296627043</v>
      </c>
    </row>
    <row r="16" spans="1:3" s="12" customFormat="1" ht="12.75" x14ac:dyDescent="0.2">
      <c r="B16" s="14" t="s">
        <v>33</v>
      </c>
      <c r="C16" s="23">
        <v>1</v>
      </c>
    </row>
    <row r="17" spans="2:3" s="12" customFormat="1" ht="12.75" x14ac:dyDescent="0.2">
      <c r="C17" s="33"/>
    </row>
    <row r="18" spans="2:3" s="12" customFormat="1" ht="12.75" x14ac:dyDescent="0.2">
      <c r="B18" s="34"/>
    </row>
    <row r="19" spans="2:3" s="12" customFormat="1" ht="12.75" x14ac:dyDescent="0.2">
      <c r="B19" s="13" t="s">
        <v>22</v>
      </c>
    </row>
    <row r="20" spans="2:3" s="12" customFormat="1" ht="12.75" x14ac:dyDescent="0.2"/>
    <row r="21" spans="2:3" s="12" customFormat="1" ht="12.75" x14ac:dyDescent="0.2">
      <c r="B21" s="14" t="s">
        <v>25</v>
      </c>
      <c r="C21" s="35">
        <v>9931.251279762575</v>
      </c>
    </row>
    <row r="22" spans="2:3" s="12" customFormat="1" ht="12.75" x14ac:dyDescent="0.2"/>
    <row r="23" spans="2:3" x14ac:dyDescent="0.25">
      <c r="B23" s="36" t="s">
        <v>43</v>
      </c>
    </row>
    <row r="27" spans="2:3" s="12" customFormat="1" ht="12.75" x14ac:dyDescent="0.2"/>
    <row r="28" spans="2:3" s="12" customFormat="1" ht="12.75" x14ac:dyDescent="0.2"/>
    <row r="29" spans="2:3" s="12" customFormat="1" ht="12.75" x14ac:dyDescent="0.2">
      <c r="B29" s="37" t="s">
        <v>44</v>
      </c>
      <c r="C29" s="38">
        <f>YIELD(C10,C11,C12,C14,100,2,1)</f>
        <v>1.9999999999999216E-2</v>
      </c>
    </row>
    <row r="30" spans="2:3" s="12" customFormat="1" ht="12.75" x14ac:dyDescent="0.2">
      <c r="B30" s="37" t="s">
        <v>45</v>
      </c>
      <c r="C30" s="39">
        <f>MDURATION(C10,C11,C12,Model2_yield,2,1)</f>
        <v>8.4130668459829803</v>
      </c>
    </row>
    <row r="31" spans="2:3" s="12" customFormat="1" ht="12.75" x14ac:dyDescent="0.2"/>
  </sheetData>
  <printOptions gridLines="1" gridLinesSet="0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A0A630-A0D9-4C2B-B888-F207D867EB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76A7D1-584B-4A6A-A2CB-882649ACE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18BB0C-FC14-4453-B292-A78D5D8F148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cfdab824-e670-41f2-a5ee-7d4504103506"/>
    <ds:schemaRef ds:uri="e0a82e4c-fab7-409b-9177-d9582bcd9bf0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Q1 (i)</vt:lpstr>
      <vt:lpstr>Q1 (ii)</vt:lpstr>
      <vt:lpstr>Q1 Answers</vt:lpstr>
      <vt:lpstr>Q2 (i)</vt:lpstr>
      <vt:lpstr>Q2 (ii)</vt:lpstr>
      <vt:lpstr>Q2 (iii)</vt:lpstr>
      <vt:lpstr>Q2 Answers</vt:lpstr>
      <vt:lpstr>Q3 Model 1</vt:lpstr>
      <vt:lpstr>Q3 Model 2</vt:lpstr>
      <vt:lpstr>Q3 Answers</vt:lpstr>
      <vt:lpstr>Q4 Base</vt:lpstr>
      <vt:lpstr>Q4 (i)</vt:lpstr>
      <vt:lpstr>Q4 (ii)</vt:lpstr>
      <vt:lpstr>Q4 Answers</vt:lpstr>
      <vt:lpstr>Model2_yield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Atherton</dc:creator>
  <cp:lastModifiedBy>Rosie Brooks</cp:lastModifiedBy>
  <dcterms:created xsi:type="dcterms:W3CDTF">2021-02-28T16:46:18Z</dcterms:created>
  <dcterms:modified xsi:type="dcterms:W3CDTF">2026-03-09T11:32:25Z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