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iel\Downloads\"/>
    </mc:Choice>
  </mc:AlternateContent>
  <xr:revisionPtr revIDLastSave="0" documentId="8_{C8C0F710-06E5-499A-A282-0E0C565047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se mortality" sheetId="1" r:id="rId1"/>
    <sheet name="Base scenario" sheetId="2" r:id="rId2"/>
    <sheet name="Get Active" sheetId="19" r:id="rId3"/>
    <sheet name="Eat Healthily" sheetId="28" r:id="rId4"/>
    <sheet name="Charts" sheetId="2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26" l="1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44" i="26"/>
  <c r="A45" i="26"/>
  <c r="A46" i="26"/>
  <c r="A47" i="26"/>
  <c r="A48" i="26"/>
  <c r="A49" i="26"/>
  <c r="A50" i="26"/>
  <c r="A51" i="26"/>
  <c r="A52" i="26"/>
  <c r="A53" i="26"/>
  <c r="A54" i="26"/>
  <c r="A55" i="26"/>
  <c r="A56" i="26"/>
  <c r="A57" i="26"/>
  <c r="A58" i="26"/>
  <c r="A59" i="26"/>
  <c r="A60" i="26"/>
  <c r="A61" i="26"/>
  <c r="A62" i="26"/>
  <c r="A63" i="26"/>
  <c r="A64" i="26"/>
  <c r="A65" i="26"/>
  <c r="A66" i="26"/>
  <c r="A67" i="26"/>
  <c r="A68" i="26"/>
  <c r="A29" i="26"/>
  <c r="C6" i="28" l="1"/>
  <c r="D6" i="28" s="1"/>
  <c r="L45" i="2"/>
  <c r="F4" i="1"/>
  <c r="E6" i="28" l="1"/>
  <c r="O16" i="28"/>
  <c r="P16" i="28" s="1"/>
  <c r="E4" i="28"/>
  <c r="H4" i="28" s="1"/>
  <c r="K4" i="28" s="1"/>
  <c r="D4" i="28"/>
  <c r="G4" i="28" s="1"/>
  <c r="J4" i="28" s="1"/>
  <c r="W4" i="28" s="1"/>
  <c r="R16" i="28" l="1"/>
  <c r="Q16" i="28"/>
  <c r="X4" i="28"/>
  <c r="N4" i="28"/>
  <c r="R4" i="28" s="1"/>
  <c r="U4" i="28" s="1"/>
  <c r="M4" i="28"/>
  <c r="Q4" i="28" s="1"/>
  <c r="T4" i="28" s="1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63" i="26"/>
  <c r="B64" i="26"/>
  <c r="B65" i="26"/>
  <c r="B66" i="26"/>
  <c r="B67" i="26"/>
  <c r="B68" i="26"/>
  <c r="M45" i="2"/>
  <c r="M44" i="2" s="1"/>
  <c r="M43" i="2" s="1"/>
  <c r="M42" i="2" s="1"/>
  <c r="M41" i="2" s="1"/>
  <c r="M40" i="2" s="1"/>
  <c r="M39" i="2" s="1"/>
  <c r="M38" i="2" s="1"/>
  <c r="M37" i="2" s="1"/>
  <c r="M36" i="2" s="1"/>
  <c r="M35" i="2" s="1"/>
  <c r="M34" i="2" s="1"/>
  <c r="M33" i="2" s="1"/>
  <c r="M32" i="2" s="1"/>
  <c r="M31" i="2" s="1"/>
  <c r="M30" i="2" s="1"/>
  <c r="M29" i="2" s="1"/>
  <c r="M28" i="2" s="1"/>
  <c r="M27" i="2" s="1"/>
  <c r="M26" i="2" s="1"/>
  <c r="M25" i="2" s="1"/>
  <c r="M24" i="2" s="1"/>
  <c r="M23" i="2" s="1"/>
  <c r="M22" i="2" s="1"/>
  <c r="M21" i="2" s="1"/>
  <c r="M20" i="2" s="1"/>
  <c r="M19" i="2" s="1"/>
  <c r="M18" i="2" s="1"/>
  <c r="M17" i="2" s="1"/>
  <c r="M16" i="2" s="1"/>
  <c r="M15" i="2" s="1"/>
  <c r="M14" i="2" s="1"/>
  <c r="M13" i="2" s="1"/>
  <c r="M12" i="2" s="1"/>
  <c r="M11" i="2" s="1"/>
  <c r="M10" i="2" s="1"/>
  <c r="M9" i="2" s="1"/>
  <c r="M8" i="2" s="1"/>
  <c r="M7" i="2" s="1"/>
  <c r="M6" i="2" s="1"/>
  <c r="B101" i="26" s="1"/>
  <c r="L44" i="2"/>
  <c r="L43" i="2" s="1"/>
  <c r="L42" i="2" s="1"/>
  <c r="L41" i="2" s="1"/>
  <c r="L40" i="2" s="1"/>
  <c r="L39" i="2" s="1"/>
  <c r="L38" i="2" s="1"/>
  <c r="L37" i="2" s="1"/>
  <c r="L36" i="2" s="1"/>
  <c r="L35" i="2" s="1"/>
  <c r="L34" i="2" s="1"/>
  <c r="L33" i="2" s="1"/>
  <c r="L32" i="2" s="1"/>
  <c r="L31" i="2" s="1"/>
  <c r="L30" i="2" s="1"/>
  <c r="L29" i="2" s="1"/>
  <c r="L28" i="2" s="1"/>
  <c r="L27" i="2" s="1"/>
  <c r="L26" i="2" s="1"/>
  <c r="L25" i="2" s="1"/>
  <c r="L24" i="2" s="1"/>
  <c r="L23" i="2" s="1"/>
  <c r="L22" i="2" s="1"/>
  <c r="L21" i="2" s="1"/>
  <c r="L20" i="2" s="1"/>
  <c r="L19" i="2" s="1"/>
  <c r="L18" i="2" s="1"/>
  <c r="L17" i="2" s="1"/>
  <c r="L16" i="2" s="1"/>
  <c r="L15" i="2" s="1"/>
  <c r="L14" i="2" s="1"/>
  <c r="L13" i="2" s="1"/>
  <c r="L12" i="2" s="1"/>
  <c r="L11" i="2" s="1"/>
  <c r="L10" i="2" s="1"/>
  <c r="L9" i="2" s="1"/>
  <c r="L8" i="2" s="1"/>
  <c r="L7" i="2" s="1"/>
  <c r="A7" i="2"/>
  <c r="A7" i="28" s="1"/>
  <c r="C7" i="2"/>
  <c r="D7" i="2"/>
  <c r="A8" i="2"/>
  <c r="A8" i="28" s="1"/>
  <c r="C8" i="2"/>
  <c r="D8" i="2"/>
  <c r="A9" i="2"/>
  <c r="A9" i="28" s="1"/>
  <c r="C9" i="2"/>
  <c r="D9" i="2"/>
  <c r="A10" i="2"/>
  <c r="A10" i="28" s="1"/>
  <c r="C10" i="2"/>
  <c r="D10" i="2"/>
  <c r="A11" i="2"/>
  <c r="A11" i="28" s="1"/>
  <c r="C11" i="2"/>
  <c r="D11" i="2"/>
  <c r="A12" i="2"/>
  <c r="A12" i="28" s="1"/>
  <c r="C12" i="2"/>
  <c r="D12" i="2"/>
  <c r="A13" i="2"/>
  <c r="A13" i="28" s="1"/>
  <c r="C13" i="2"/>
  <c r="D13" i="2"/>
  <c r="A14" i="2"/>
  <c r="A14" i="28" s="1"/>
  <c r="C14" i="2"/>
  <c r="D14" i="2"/>
  <c r="A15" i="2"/>
  <c r="A15" i="28" s="1"/>
  <c r="C15" i="2"/>
  <c r="D15" i="2"/>
  <c r="A16" i="2"/>
  <c r="A16" i="28" s="1"/>
  <c r="C16" i="2"/>
  <c r="D16" i="2"/>
  <c r="J17" i="2" s="1"/>
  <c r="A17" i="2"/>
  <c r="A17" i="28" s="1"/>
  <c r="C17" i="2"/>
  <c r="D17" i="2"/>
  <c r="A18" i="2"/>
  <c r="A18" i="28" s="1"/>
  <c r="C18" i="2"/>
  <c r="D18" i="2"/>
  <c r="A19" i="2"/>
  <c r="A19" i="28" s="1"/>
  <c r="C19" i="2"/>
  <c r="D19" i="2"/>
  <c r="A20" i="2"/>
  <c r="A20" i="28" s="1"/>
  <c r="C20" i="2"/>
  <c r="D20" i="2"/>
  <c r="A21" i="2"/>
  <c r="A21" i="28" s="1"/>
  <c r="C21" i="2"/>
  <c r="D21" i="2"/>
  <c r="A22" i="2"/>
  <c r="A22" i="28" s="1"/>
  <c r="C22" i="2"/>
  <c r="D22" i="2"/>
  <c r="A23" i="2"/>
  <c r="A23" i="28" s="1"/>
  <c r="C23" i="2"/>
  <c r="D23" i="2"/>
  <c r="A24" i="2"/>
  <c r="A24" i="28" s="1"/>
  <c r="C24" i="2"/>
  <c r="D24" i="2"/>
  <c r="A25" i="2"/>
  <c r="A25" i="28" s="1"/>
  <c r="C25" i="2"/>
  <c r="D25" i="2"/>
  <c r="A26" i="2"/>
  <c r="A26" i="28" s="1"/>
  <c r="C26" i="2"/>
  <c r="D26" i="2"/>
  <c r="A27" i="2"/>
  <c r="A27" i="28" s="1"/>
  <c r="C27" i="2"/>
  <c r="D27" i="2"/>
  <c r="A28" i="2"/>
  <c r="A28" i="28" s="1"/>
  <c r="C28" i="2"/>
  <c r="D28" i="2"/>
  <c r="A29" i="2"/>
  <c r="A29" i="28" s="1"/>
  <c r="C29" i="2"/>
  <c r="D29" i="2"/>
  <c r="A30" i="2"/>
  <c r="A30" i="28" s="1"/>
  <c r="C30" i="2"/>
  <c r="D30" i="2"/>
  <c r="A31" i="2"/>
  <c r="A31" i="28" s="1"/>
  <c r="C31" i="2"/>
  <c r="D31" i="2"/>
  <c r="A32" i="2"/>
  <c r="A32" i="28" s="1"/>
  <c r="C32" i="2"/>
  <c r="D32" i="2"/>
  <c r="A33" i="2"/>
  <c r="A33" i="28" s="1"/>
  <c r="C33" i="2"/>
  <c r="D33" i="2"/>
  <c r="A34" i="2"/>
  <c r="A34" i="28" s="1"/>
  <c r="C34" i="2"/>
  <c r="D34" i="2"/>
  <c r="A35" i="2"/>
  <c r="A35" i="28" s="1"/>
  <c r="C35" i="2"/>
  <c r="D35" i="2"/>
  <c r="A36" i="2"/>
  <c r="A36" i="28" s="1"/>
  <c r="C36" i="2"/>
  <c r="D36" i="2"/>
  <c r="A37" i="2"/>
  <c r="A37" i="28" s="1"/>
  <c r="C37" i="2"/>
  <c r="D37" i="2"/>
  <c r="A38" i="2"/>
  <c r="A38" i="28" s="1"/>
  <c r="C38" i="2"/>
  <c r="D38" i="2"/>
  <c r="A39" i="2"/>
  <c r="A39" i="28" s="1"/>
  <c r="C39" i="2"/>
  <c r="D39" i="2"/>
  <c r="A40" i="2"/>
  <c r="A40" i="28" s="1"/>
  <c r="C40" i="2"/>
  <c r="D40" i="2"/>
  <c r="A41" i="2"/>
  <c r="A41" i="28" s="1"/>
  <c r="C41" i="2"/>
  <c r="D41" i="2"/>
  <c r="A42" i="2"/>
  <c r="A42" i="28" s="1"/>
  <c r="C42" i="2"/>
  <c r="D42" i="2"/>
  <c r="A43" i="2"/>
  <c r="A43" i="28" s="1"/>
  <c r="C43" i="2"/>
  <c r="D43" i="2"/>
  <c r="A44" i="2"/>
  <c r="A44" i="28" s="1"/>
  <c r="C44" i="2"/>
  <c r="D44" i="2"/>
  <c r="A45" i="2"/>
  <c r="A45" i="28" s="1"/>
  <c r="C45" i="2"/>
  <c r="D45" i="2"/>
  <c r="A46" i="2"/>
  <c r="A46" i="28" s="1"/>
  <c r="C46" i="2"/>
  <c r="D46" i="2"/>
  <c r="A6" i="2"/>
  <c r="A6" i="28" s="1"/>
  <c r="H6" i="28" s="1"/>
  <c r="G5" i="1"/>
  <c r="G4" i="1"/>
  <c r="F5" i="1"/>
  <c r="K7" i="28" l="1"/>
  <c r="A6" i="19"/>
  <c r="C6" i="19" s="1"/>
  <c r="C29" i="26" s="1"/>
  <c r="D6" i="19"/>
  <c r="D29" i="26"/>
  <c r="L6" i="2"/>
  <c r="B100" i="26" s="1"/>
  <c r="A38" i="19"/>
  <c r="A34" i="19"/>
  <c r="A30" i="19"/>
  <c r="A26" i="19"/>
  <c r="A22" i="19"/>
  <c r="A18" i="19"/>
  <c r="A14" i="19"/>
  <c r="A10" i="19"/>
  <c r="A46" i="19"/>
  <c r="A42" i="19"/>
  <c r="A41" i="19"/>
  <c r="A37" i="19"/>
  <c r="A33" i="19"/>
  <c r="A29" i="19"/>
  <c r="A25" i="19"/>
  <c r="A21" i="19"/>
  <c r="A17" i="19"/>
  <c r="A13" i="19"/>
  <c r="A9" i="19"/>
  <c r="A45" i="19"/>
  <c r="A40" i="19"/>
  <c r="A36" i="19"/>
  <c r="A32" i="19"/>
  <c r="A28" i="19"/>
  <c r="A24" i="19"/>
  <c r="A20" i="19"/>
  <c r="A16" i="19"/>
  <c r="A12" i="19"/>
  <c r="A8" i="19"/>
  <c r="A44" i="19"/>
  <c r="A39" i="19"/>
  <c r="A35" i="19"/>
  <c r="A31" i="19"/>
  <c r="A27" i="19"/>
  <c r="A23" i="19"/>
  <c r="A19" i="19"/>
  <c r="A15" i="19"/>
  <c r="A11" i="19"/>
  <c r="A7" i="19"/>
  <c r="A43" i="19"/>
  <c r="G6" i="28"/>
  <c r="I18" i="2"/>
  <c r="I1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P43" i="19" l="1"/>
  <c r="O43" i="19"/>
  <c r="D43" i="19"/>
  <c r="C43" i="19"/>
  <c r="D11" i="19"/>
  <c r="C11" i="19"/>
  <c r="P19" i="19"/>
  <c r="O19" i="19"/>
  <c r="D19" i="19"/>
  <c r="C19" i="19"/>
  <c r="P27" i="19"/>
  <c r="O27" i="19"/>
  <c r="D27" i="19"/>
  <c r="C27" i="19"/>
  <c r="P35" i="19"/>
  <c r="O35" i="19"/>
  <c r="D35" i="19"/>
  <c r="C35" i="19"/>
  <c r="P44" i="19"/>
  <c r="O44" i="19"/>
  <c r="D44" i="19"/>
  <c r="C44" i="19"/>
  <c r="D12" i="19"/>
  <c r="C12" i="19"/>
  <c r="P20" i="19"/>
  <c r="O20" i="19"/>
  <c r="D20" i="19"/>
  <c r="C20" i="19"/>
  <c r="P28" i="19"/>
  <c r="O28" i="19"/>
  <c r="D28" i="19"/>
  <c r="C28" i="19"/>
  <c r="P36" i="19"/>
  <c r="O36" i="19"/>
  <c r="D36" i="19"/>
  <c r="C36" i="19"/>
  <c r="P45" i="19"/>
  <c r="O45" i="19"/>
  <c r="D45" i="19"/>
  <c r="C45" i="19"/>
  <c r="D13" i="19"/>
  <c r="C13" i="19"/>
  <c r="P21" i="19"/>
  <c r="O21" i="19"/>
  <c r="D21" i="19"/>
  <c r="C21" i="19"/>
  <c r="P29" i="19"/>
  <c r="O29" i="19"/>
  <c r="D29" i="19"/>
  <c r="C29" i="19"/>
  <c r="P37" i="19"/>
  <c r="O37" i="19"/>
  <c r="D37" i="19"/>
  <c r="C37" i="19"/>
  <c r="P42" i="19"/>
  <c r="O42" i="19"/>
  <c r="D42" i="19"/>
  <c r="C42" i="19"/>
  <c r="D10" i="19"/>
  <c r="C10" i="19"/>
  <c r="P18" i="19"/>
  <c r="O18" i="19"/>
  <c r="D18" i="19"/>
  <c r="C18" i="19"/>
  <c r="P26" i="19"/>
  <c r="O26" i="19"/>
  <c r="D26" i="19"/>
  <c r="C26" i="19"/>
  <c r="P34" i="19"/>
  <c r="O34" i="19"/>
  <c r="D34" i="19"/>
  <c r="C34" i="19"/>
  <c r="D7" i="19"/>
  <c r="C7" i="19"/>
  <c r="D15" i="19"/>
  <c r="C15" i="19"/>
  <c r="P23" i="19"/>
  <c r="O23" i="19"/>
  <c r="D23" i="19"/>
  <c r="C23" i="19"/>
  <c r="P31" i="19"/>
  <c r="O31" i="19"/>
  <c r="D31" i="19"/>
  <c r="C31" i="19"/>
  <c r="P39" i="19"/>
  <c r="O39" i="19"/>
  <c r="D39" i="19"/>
  <c r="C39" i="19"/>
  <c r="D8" i="19"/>
  <c r="G8" i="19" s="1"/>
  <c r="C8" i="19"/>
  <c r="C31" i="26" s="1"/>
  <c r="O16" i="19"/>
  <c r="D16" i="19"/>
  <c r="C16" i="19"/>
  <c r="P16" i="19"/>
  <c r="P24" i="19"/>
  <c r="O24" i="19"/>
  <c r="D24" i="19"/>
  <c r="C24" i="19"/>
  <c r="P32" i="19"/>
  <c r="O32" i="19"/>
  <c r="D32" i="19"/>
  <c r="C32" i="19"/>
  <c r="P40" i="19"/>
  <c r="O40" i="19"/>
  <c r="D40" i="19"/>
  <c r="C40" i="19"/>
  <c r="D9" i="19"/>
  <c r="G9" i="19" s="1"/>
  <c r="C9" i="19"/>
  <c r="C32" i="26" s="1"/>
  <c r="P17" i="19"/>
  <c r="O17" i="19"/>
  <c r="D17" i="19"/>
  <c r="C17" i="19"/>
  <c r="P25" i="19"/>
  <c r="O25" i="19"/>
  <c r="D25" i="19"/>
  <c r="C25" i="19"/>
  <c r="P33" i="19"/>
  <c r="O33" i="19"/>
  <c r="D33" i="19"/>
  <c r="C33" i="19"/>
  <c r="P41" i="19"/>
  <c r="O41" i="19"/>
  <c r="D41" i="19"/>
  <c r="C41" i="19"/>
  <c r="P46" i="19"/>
  <c r="O46" i="19"/>
  <c r="D46" i="19"/>
  <c r="C46" i="19"/>
  <c r="D14" i="19"/>
  <c r="C14" i="19"/>
  <c r="P22" i="19"/>
  <c r="O22" i="19"/>
  <c r="D22" i="19"/>
  <c r="C22" i="19"/>
  <c r="P30" i="19"/>
  <c r="O30" i="19"/>
  <c r="D30" i="19"/>
  <c r="C30" i="19"/>
  <c r="P38" i="19"/>
  <c r="O38" i="19"/>
  <c r="D38" i="19"/>
  <c r="C38" i="19"/>
  <c r="C30" i="26"/>
  <c r="F8" i="19"/>
  <c r="J7" i="28"/>
  <c r="J48" i="2"/>
  <c r="C7" i="26" s="1"/>
  <c r="G7" i="19"/>
  <c r="I48" i="2"/>
  <c r="B7" i="26" s="1"/>
  <c r="G10" i="19" l="1"/>
  <c r="F9" i="19"/>
  <c r="F7" i="19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29" i="26"/>
  <c r="C33" i="26" l="1"/>
  <c r="F10" i="19"/>
  <c r="G11" i="19"/>
  <c r="G12" i="19" l="1"/>
  <c r="C34" i="26"/>
  <c r="F11" i="19"/>
  <c r="G6" i="19"/>
  <c r="D4" i="19"/>
  <c r="G4" i="19" s="1"/>
  <c r="J4" i="19" s="1"/>
  <c r="M4" i="19" s="1"/>
  <c r="P4" i="19" s="1"/>
  <c r="S4" i="19" s="1"/>
  <c r="C4" i="19"/>
  <c r="F4" i="19" s="1"/>
  <c r="I4" i="19" s="1"/>
  <c r="L4" i="19" s="1"/>
  <c r="O4" i="19" s="1"/>
  <c r="R4" i="19" s="1"/>
  <c r="D4" i="2"/>
  <c r="G4" i="2" s="1"/>
  <c r="J4" i="2" s="1"/>
  <c r="M4" i="2" s="1"/>
  <c r="C4" i="2"/>
  <c r="F4" i="2" s="1"/>
  <c r="I4" i="2" s="1"/>
  <c r="L4" i="2" s="1"/>
  <c r="F6" i="19"/>
  <c r="D6" i="2"/>
  <c r="C6" i="2"/>
  <c r="F7" i="2" s="1"/>
  <c r="C35" i="26" l="1"/>
  <c r="F12" i="19"/>
  <c r="I13" i="19" s="1"/>
  <c r="G13" i="19"/>
  <c r="J14" i="19" s="1"/>
  <c r="I8" i="19"/>
  <c r="I9" i="19"/>
  <c r="I10" i="19"/>
  <c r="I11" i="19"/>
  <c r="I12" i="19"/>
  <c r="J8" i="19"/>
  <c r="J9" i="19"/>
  <c r="J10" i="19"/>
  <c r="J11" i="19"/>
  <c r="J12" i="19"/>
  <c r="J13" i="19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U4" i="19"/>
  <c r="V4" i="19"/>
  <c r="J7" i="19"/>
  <c r="I7" i="19"/>
  <c r="G26" i="2"/>
  <c r="F13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F21" i="2"/>
  <c r="F8" i="2"/>
  <c r="F10" i="2"/>
  <c r="F12" i="2"/>
  <c r="F14" i="2"/>
  <c r="F9" i="2"/>
  <c r="F11" i="2"/>
  <c r="F26" i="2"/>
  <c r="F16" i="2"/>
  <c r="F18" i="2"/>
  <c r="F20" i="2"/>
  <c r="F22" i="2"/>
  <c r="F15" i="2"/>
  <c r="F17" i="2"/>
  <c r="F19" i="2"/>
  <c r="F23" i="2"/>
  <c r="F25" i="2"/>
  <c r="F24" i="2"/>
  <c r="C36" i="26" l="1"/>
  <c r="F13" i="19"/>
  <c r="G14" i="19"/>
  <c r="F48" i="2"/>
  <c r="B6" i="26" s="1"/>
  <c r="B76" i="26" s="1"/>
  <c r="G48" i="2"/>
  <c r="C6" i="26" s="1"/>
  <c r="C37" i="26" l="1"/>
  <c r="F14" i="19"/>
  <c r="G15" i="19"/>
  <c r="J16" i="19" s="1"/>
  <c r="I14" i="19"/>
  <c r="I15" i="19"/>
  <c r="J15" i="19"/>
  <c r="B77" i="26"/>
  <c r="B79" i="26" s="1"/>
  <c r="C38" i="26" l="1"/>
  <c r="F15" i="19"/>
  <c r="S16" i="19"/>
  <c r="G16" i="19"/>
  <c r="R16" i="19"/>
  <c r="U16" i="28"/>
  <c r="T16" i="28"/>
  <c r="J17" i="19" l="1"/>
  <c r="C39" i="26"/>
  <c r="F16" i="19"/>
  <c r="I16" i="19"/>
  <c r="V17" i="19"/>
  <c r="U17" i="19"/>
  <c r="R17" i="19"/>
  <c r="S17" i="19"/>
  <c r="G17" i="19"/>
  <c r="W17" i="28"/>
  <c r="X17" i="28"/>
  <c r="R18" i="19" l="1"/>
  <c r="U19" i="19" s="1"/>
  <c r="G18" i="19"/>
  <c r="S18" i="19"/>
  <c r="J18" i="19"/>
  <c r="V19" i="19"/>
  <c r="F17" i="19"/>
  <c r="I18" i="19" s="1"/>
  <c r="C40" i="26"/>
  <c r="U18" i="19"/>
  <c r="V18" i="19"/>
  <c r="I17" i="19"/>
  <c r="F18" i="19" l="1"/>
  <c r="C41" i="26"/>
  <c r="J19" i="19"/>
  <c r="R19" i="19"/>
  <c r="S19" i="19"/>
  <c r="V20" i="19" s="1"/>
  <c r="G19" i="19"/>
  <c r="J20" i="19" l="1"/>
  <c r="I19" i="19"/>
  <c r="R20" i="19"/>
  <c r="G20" i="19"/>
  <c r="S20" i="19"/>
  <c r="V21" i="19" s="1"/>
  <c r="U20" i="19"/>
  <c r="C42" i="26"/>
  <c r="F19" i="19"/>
  <c r="I20" i="19" s="1"/>
  <c r="R21" i="19" l="1"/>
  <c r="S21" i="19"/>
  <c r="V22" i="19" s="1"/>
  <c r="G21" i="19"/>
  <c r="J21" i="19"/>
  <c r="U21" i="19"/>
  <c r="C43" i="26"/>
  <c r="F20" i="19"/>
  <c r="I21" i="19" s="1"/>
  <c r="R22" i="19" l="1"/>
  <c r="S22" i="19"/>
  <c r="G22" i="19"/>
  <c r="J23" i="19" s="1"/>
  <c r="U22" i="19"/>
  <c r="J22" i="19"/>
  <c r="C44" i="26"/>
  <c r="F21" i="19"/>
  <c r="I22" i="19" s="1"/>
  <c r="C45" i="26" l="1"/>
  <c r="F22" i="19"/>
  <c r="I23" i="19" s="1"/>
  <c r="U23" i="19"/>
  <c r="R23" i="19"/>
  <c r="S23" i="19"/>
  <c r="G23" i="19"/>
  <c r="J24" i="19" s="1"/>
  <c r="V23" i="19"/>
  <c r="F23" i="19" l="1"/>
  <c r="I24" i="19" s="1"/>
  <c r="C46" i="26"/>
  <c r="R24" i="19"/>
  <c r="U25" i="19" s="1"/>
  <c r="G24" i="19"/>
  <c r="J25" i="19" s="1"/>
  <c r="S24" i="19"/>
  <c r="V25" i="19" s="1"/>
  <c r="V24" i="19"/>
  <c r="U24" i="19"/>
  <c r="R25" i="19" l="1"/>
  <c r="U26" i="19" s="1"/>
  <c r="S25" i="19"/>
  <c r="V26" i="19" s="1"/>
  <c r="G25" i="19"/>
  <c r="J26" i="19" s="1"/>
  <c r="C47" i="26"/>
  <c r="F24" i="19"/>
  <c r="I25" i="19" s="1"/>
  <c r="C48" i="26" l="1"/>
  <c r="F25" i="19"/>
  <c r="I26" i="19" s="1"/>
  <c r="R26" i="19"/>
  <c r="U27" i="19" s="1"/>
  <c r="G26" i="19"/>
  <c r="J27" i="19" s="1"/>
  <c r="S26" i="19"/>
  <c r="V27" i="19" s="1"/>
  <c r="F26" i="19" l="1"/>
  <c r="I27" i="19" s="1"/>
  <c r="C49" i="26"/>
  <c r="R27" i="19"/>
  <c r="U28" i="19" s="1"/>
  <c r="S27" i="19"/>
  <c r="V28" i="19" s="1"/>
  <c r="G27" i="19"/>
  <c r="J28" i="19" s="1"/>
  <c r="C50" i="26" l="1"/>
  <c r="F27" i="19"/>
  <c r="I28" i="19" s="1"/>
  <c r="R28" i="19"/>
  <c r="U29" i="19" s="1"/>
  <c r="G28" i="19"/>
  <c r="J29" i="19" s="1"/>
  <c r="S28" i="19"/>
  <c r="V29" i="19" s="1"/>
  <c r="C51" i="26" l="1"/>
  <c r="F28" i="19"/>
  <c r="I29" i="19" s="1"/>
  <c r="R29" i="19"/>
  <c r="U30" i="19" s="1"/>
  <c r="S29" i="19"/>
  <c r="V30" i="19" s="1"/>
  <c r="G29" i="19"/>
  <c r="J30" i="19" s="1"/>
  <c r="F29" i="19" l="1"/>
  <c r="I30" i="19" s="1"/>
  <c r="C52" i="26"/>
  <c r="R30" i="19"/>
  <c r="U31" i="19" s="1"/>
  <c r="S30" i="19"/>
  <c r="V31" i="19" s="1"/>
  <c r="G30" i="19"/>
  <c r="J31" i="19" s="1"/>
  <c r="C53" i="26" l="1"/>
  <c r="F30" i="19"/>
  <c r="I31" i="19" s="1"/>
  <c r="R31" i="19"/>
  <c r="U32" i="19" s="1"/>
  <c r="S31" i="19"/>
  <c r="V32" i="19" s="1"/>
  <c r="G31" i="19"/>
  <c r="J32" i="19" s="1"/>
  <c r="F31" i="19" l="1"/>
  <c r="I32" i="19" s="1"/>
  <c r="C54" i="26"/>
  <c r="R32" i="19"/>
  <c r="U33" i="19" s="1"/>
  <c r="G32" i="19"/>
  <c r="J33" i="19" s="1"/>
  <c r="S32" i="19"/>
  <c r="V33" i="19" s="1"/>
  <c r="C55" i="26" l="1"/>
  <c r="F32" i="19"/>
  <c r="I33" i="19" s="1"/>
  <c r="R33" i="19"/>
  <c r="U34" i="19" s="1"/>
  <c r="S33" i="19"/>
  <c r="V34" i="19" s="1"/>
  <c r="G33" i="19"/>
  <c r="J34" i="19" s="1"/>
  <c r="C56" i="26" l="1"/>
  <c r="F33" i="19"/>
  <c r="I34" i="19" s="1"/>
  <c r="R34" i="19"/>
  <c r="U35" i="19" s="1"/>
  <c r="G34" i="19"/>
  <c r="J35" i="19" s="1"/>
  <c r="S34" i="19"/>
  <c r="V35" i="19" s="1"/>
  <c r="C57" i="26" l="1"/>
  <c r="F34" i="19"/>
  <c r="I35" i="19" s="1"/>
  <c r="R35" i="19"/>
  <c r="U36" i="19" s="1"/>
  <c r="S35" i="19"/>
  <c r="V36" i="19" s="1"/>
  <c r="G35" i="19"/>
  <c r="J36" i="19" s="1"/>
  <c r="C58" i="26" l="1"/>
  <c r="F35" i="19"/>
  <c r="I36" i="19" s="1"/>
  <c r="R36" i="19"/>
  <c r="U37" i="19" s="1"/>
  <c r="G36" i="19"/>
  <c r="J37" i="19" s="1"/>
  <c r="S36" i="19"/>
  <c r="V37" i="19" s="1"/>
  <c r="C59" i="26" l="1"/>
  <c r="F36" i="19"/>
  <c r="I37" i="19" s="1"/>
  <c r="R37" i="19"/>
  <c r="U38" i="19" s="1"/>
  <c r="S37" i="19"/>
  <c r="V38" i="19" s="1"/>
  <c r="G37" i="19"/>
  <c r="J38" i="19" s="1"/>
  <c r="F37" i="19" l="1"/>
  <c r="I38" i="19" s="1"/>
  <c r="C60" i="26"/>
  <c r="R38" i="19"/>
  <c r="U39" i="19" s="1"/>
  <c r="S38" i="19"/>
  <c r="V39" i="19" s="1"/>
  <c r="G38" i="19"/>
  <c r="J39" i="19" s="1"/>
  <c r="R39" i="19" l="1"/>
  <c r="U40" i="19" s="1"/>
  <c r="S39" i="19"/>
  <c r="V40" i="19" s="1"/>
  <c r="G39" i="19"/>
  <c r="J40" i="19" s="1"/>
  <c r="F38" i="19"/>
  <c r="I39" i="19" s="1"/>
  <c r="C61" i="26"/>
  <c r="C62" i="26" l="1"/>
  <c r="F39" i="19"/>
  <c r="I40" i="19" s="1"/>
  <c r="R40" i="19"/>
  <c r="U41" i="19" s="1"/>
  <c r="G40" i="19"/>
  <c r="J41" i="19" s="1"/>
  <c r="S40" i="19"/>
  <c r="V41" i="19" s="1"/>
  <c r="R41" i="19" l="1"/>
  <c r="U42" i="19" s="1"/>
  <c r="S41" i="19"/>
  <c r="V42" i="19" s="1"/>
  <c r="G41" i="19"/>
  <c r="J42" i="19" s="1"/>
  <c r="F40" i="19"/>
  <c r="I41" i="19" s="1"/>
  <c r="C63" i="26"/>
  <c r="F41" i="19" l="1"/>
  <c r="I42" i="19" s="1"/>
  <c r="C64" i="26"/>
  <c r="R42" i="19"/>
  <c r="U43" i="19" s="1"/>
  <c r="G42" i="19"/>
  <c r="J43" i="19" s="1"/>
  <c r="S42" i="19"/>
  <c r="V43" i="19" s="1"/>
  <c r="R43" i="19" l="1"/>
  <c r="U44" i="19" s="1"/>
  <c r="S43" i="19"/>
  <c r="V44" i="19" s="1"/>
  <c r="G43" i="19"/>
  <c r="J44" i="19" s="1"/>
  <c r="C65" i="26"/>
  <c r="F42" i="19"/>
  <c r="I43" i="19" s="1"/>
  <c r="F43" i="19" l="1"/>
  <c r="I44" i="19" s="1"/>
  <c r="C66" i="26"/>
  <c r="R44" i="19"/>
  <c r="S44" i="19"/>
  <c r="V45" i="19" s="1"/>
  <c r="U45" i="19" l="1"/>
  <c r="R45" i="19"/>
  <c r="U46" i="19" s="1"/>
  <c r="S45" i="19"/>
  <c r="V46" i="19" s="1"/>
  <c r="V48" i="19" s="1"/>
  <c r="G44" i="19"/>
  <c r="J45" i="19" s="1"/>
  <c r="F44" i="19"/>
  <c r="I45" i="19" s="1"/>
  <c r="C67" i="26"/>
  <c r="U48" i="19" l="1"/>
  <c r="C77" i="26" s="1"/>
  <c r="C68" i="26"/>
  <c r="L45" i="19"/>
  <c r="L44" i="19" s="1"/>
  <c r="L43" i="19" s="1"/>
  <c r="L42" i="19" s="1"/>
  <c r="L41" i="19" s="1"/>
  <c r="L40" i="19" s="1"/>
  <c r="L39" i="19" s="1"/>
  <c r="L38" i="19" s="1"/>
  <c r="L37" i="19" s="1"/>
  <c r="L36" i="19" s="1"/>
  <c r="L35" i="19" s="1"/>
  <c r="L34" i="19" s="1"/>
  <c r="L33" i="19" s="1"/>
  <c r="L32" i="19" s="1"/>
  <c r="L31" i="19" s="1"/>
  <c r="L30" i="19" s="1"/>
  <c r="L29" i="19" s="1"/>
  <c r="L28" i="19" s="1"/>
  <c r="L27" i="19" s="1"/>
  <c r="L26" i="19" s="1"/>
  <c r="L25" i="19" s="1"/>
  <c r="L24" i="19" s="1"/>
  <c r="L23" i="19" s="1"/>
  <c r="L22" i="19" s="1"/>
  <c r="L21" i="19" s="1"/>
  <c r="L20" i="19" s="1"/>
  <c r="L19" i="19" s="1"/>
  <c r="L18" i="19" s="1"/>
  <c r="L17" i="19" s="1"/>
  <c r="L16" i="19" s="1"/>
  <c r="L15" i="19" s="1"/>
  <c r="L14" i="19" s="1"/>
  <c r="L13" i="19" s="1"/>
  <c r="L12" i="19" s="1"/>
  <c r="L11" i="19" s="1"/>
  <c r="L10" i="19" s="1"/>
  <c r="L9" i="19" s="1"/>
  <c r="L8" i="19" s="1"/>
  <c r="L7" i="19" s="1"/>
  <c r="L6" i="19" s="1"/>
  <c r="C100" i="26" s="1"/>
  <c r="F45" i="19"/>
  <c r="I46" i="19" s="1"/>
  <c r="I48" i="19" s="1"/>
  <c r="C76" i="26" s="1"/>
  <c r="M45" i="19"/>
  <c r="M44" i="19" s="1"/>
  <c r="M43" i="19" s="1"/>
  <c r="M42" i="19" s="1"/>
  <c r="M41" i="19" s="1"/>
  <c r="M40" i="19" s="1"/>
  <c r="M39" i="19" s="1"/>
  <c r="M38" i="19" s="1"/>
  <c r="M37" i="19" s="1"/>
  <c r="M36" i="19" s="1"/>
  <c r="M35" i="19" s="1"/>
  <c r="M34" i="19" s="1"/>
  <c r="M33" i="19" s="1"/>
  <c r="M32" i="19" s="1"/>
  <c r="M31" i="19" s="1"/>
  <c r="M30" i="19" s="1"/>
  <c r="M29" i="19" s="1"/>
  <c r="M28" i="19" s="1"/>
  <c r="M27" i="19" s="1"/>
  <c r="M26" i="19" s="1"/>
  <c r="M25" i="19" s="1"/>
  <c r="M24" i="19" s="1"/>
  <c r="M23" i="19" s="1"/>
  <c r="M22" i="19" s="1"/>
  <c r="M21" i="19" s="1"/>
  <c r="M20" i="19" s="1"/>
  <c r="M19" i="19" s="1"/>
  <c r="M18" i="19" s="1"/>
  <c r="M17" i="19" s="1"/>
  <c r="M16" i="19" s="1"/>
  <c r="M15" i="19" s="1"/>
  <c r="M14" i="19" s="1"/>
  <c r="M13" i="19" s="1"/>
  <c r="M12" i="19" s="1"/>
  <c r="M11" i="19" s="1"/>
  <c r="M10" i="19" s="1"/>
  <c r="M9" i="19" s="1"/>
  <c r="M8" i="19" s="1"/>
  <c r="M7" i="19" s="1"/>
  <c r="M6" i="19" s="1"/>
  <c r="C101" i="26" s="1"/>
  <c r="G45" i="19"/>
  <c r="J46" i="19" s="1"/>
  <c r="J48" i="19" s="1"/>
  <c r="R46" i="19"/>
  <c r="F46" i="19"/>
  <c r="S46" i="19"/>
  <c r="G46" i="19"/>
  <c r="C79" i="26" l="1"/>
  <c r="C16" i="28" l="1"/>
  <c r="O26" i="28"/>
  <c r="P26" i="28" s="1"/>
  <c r="B17" i="28"/>
  <c r="B7" i="28"/>
  <c r="O17" i="28" s="1"/>
  <c r="P17" i="28" s="1"/>
  <c r="C7" i="28" l="1"/>
  <c r="D7" i="28" s="1"/>
  <c r="G7" i="28" s="1"/>
  <c r="D30" i="26"/>
  <c r="R17" i="28"/>
  <c r="U17" i="28" s="1"/>
  <c r="Q17" i="28"/>
  <c r="T17" i="28" s="1"/>
  <c r="O27" i="28"/>
  <c r="P27" i="28" s="1"/>
  <c r="B18" i="28"/>
  <c r="B8" i="28"/>
  <c r="C17" i="28"/>
  <c r="E7" i="28" l="1"/>
  <c r="C8" i="28"/>
  <c r="B9" i="28"/>
  <c r="O18" i="28"/>
  <c r="P18" i="28" s="1"/>
  <c r="W18" i="28"/>
  <c r="X18" i="28"/>
  <c r="H7" i="28"/>
  <c r="J8" i="28"/>
  <c r="C18" i="28"/>
  <c r="B19" i="28"/>
  <c r="O28" i="28"/>
  <c r="P28" i="28" s="1"/>
  <c r="O29" i="28" l="1"/>
  <c r="P29" i="28" s="1"/>
  <c r="B20" i="28"/>
  <c r="C19" i="28"/>
  <c r="R18" i="28"/>
  <c r="U18" i="28" s="1"/>
  <c r="Q18" i="28"/>
  <c r="T18" i="28" s="1"/>
  <c r="K8" i="28"/>
  <c r="C9" i="28"/>
  <c r="E9" i="28" s="1"/>
  <c r="O19" i="28"/>
  <c r="P19" i="28" s="1"/>
  <c r="R19" i="28" s="1"/>
  <c r="U19" i="28" s="1"/>
  <c r="B10" i="28"/>
  <c r="E8" i="28"/>
  <c r="D8" i="28"/>
  <c r="D9" i="28" l="1"/>
  <c r="H9" i="28"/>
  <c r="C10" i="28"/>
  <c r="O20" i="28"/>
  <c r="P20" i="28" s="1"/>
  <c r="B11" i="28"/>
  <c r="X19" i="28"/>
  <c r="X20" i="28"/>
  <c r="H8" i="28"/>
  <c r="Q19" i="28"/>
  <c r="T19" i="28" s="1"/>
  <c r="W20" i="28" s="1"/>
  <c r="O30" i="28"/>
  <c r="P30" i="28" s="1"/>
  <c r="B21" i="28"/>
  <c r="C20" i="28"/>
  <c r="D32" i="26"/>
  <c r="G9" i="28"/>
  <c r="G8" i="28"/>
  <c r="D31" i="26"/>
  <c r="W19" i="28"/>
  <c r="O31" i="28" l="1"/>
  <c r="P31" i="28" s="1"/>
  <c r="B22" i="28"/>
  <c r="C21" i="28"/>
  <c r="D10" i="28"/>
  <c r="E10" i="28"/>
  <c r="D11" i="28"/>
  <c r="K9" i="28"/>
  <c r="K10" i="28"/>
  <c r="J10" i="28"/>
  <c r="J9" i="28"/>
  <c r="O21" i="28"/>
  <c r="P21" i="28" s="1"/>
  <c r="C11" i="28"/>
  <c r="B12" i="28"/>
  <c r="Q20" i="28"/>
  <c r="T20" i="28" s="1"/>
  <c r="R20" i="28"/>
  <c r="U20" i="28" s="1"/>
  <c r="X21" i="28" l="1"/>
  <c r="B13" i="28"/>
  <c r="O22" i="28"/>
  <c r="P22" i="28" s="1"/>
  <c r="C12" i="28"/>
  <c r="D34" i="26"/>
  <c r="G11" i="28"/>
  <c r="H10" i="28"/>
  <c r="R21" i="28"/>
  <c r="U21" i="28" s="1"/>
  <c r="X22" i="28" s="1"/>
  <c r="Q21" i="28"/>
  <c r="T21" i="28" s="1"/>
  <c r="Q22" i="28"/>
  <c r="T22" i="28" s="1"/>
  <c r="E11" i="28"/>
  <c r="C22" i="28"/>
  <c r="O32" i="28"/>
  <c r="P32" i="28" s="1"/>
  <c r="B23" i="28"/>
  <c r="W21" i="28"/>
  <c r="R22" i="28"/>
  <c r="U22" i="28" s="1"/>
  <c r="D12" i="28"/>
  <c r="G10" i="28"/>
  <c r="D33" i="26"/>
  <c r="J11" i="28" l="1"/>
  <c r="J12" i="28"/>
  <c r="O23" i="28"/>
  <c r="P23" i="28" s="1"/>
  <c r="B14" i="28"/>
  <c r="C13" i="28"/>
  <c r="D35" i="26"/>
  <c r="G12" i="28"/>
  <c r="J13" i="28" s="1"/>
  <c r="W22" i="28"/>
  <c r="C23" i="28"/>
  <c r="B24" i="28"/>
  <c r="O33" i="28"/>
  <c r="P33" i="28" s="1"/>
  <c r="H11" i="28"/>
  <c r="K11" i="28"/>
  <c r="K12" i="28"/>
  <c r="E12" i="28"/>
  <c r="E13" i="28"/>
  <c r="W23" i="28"/>
  <c r="R23" i="28"/>
  <c r="U23" i="28" s="1"/>
  <c r="X23" i="28"/>
  <c r="H13" i="28" l="1"/>
  <c r="H12" i="28"/>
  <c r="O24" i="28"/>
  <c r="P24" i="28" s="1"/>
  <c r="C14" i="28"/>
  <c r="B15" i="28"/>
  <c r="B25" i="28"/>
  <c r="O34" i="28"/>
  <c r="P34" i="28" s="1"/>
  <c r="C24" i="28"/>
  <c r="X24" i="28"/>
  <c r="Q23" i="28"/>
  <c r="T23" i="28" s="1"/>
  <c r="D13" i="28"/>
  <c r="G13" i="28" l="1"/>
  <c r="D36" i="26"/>
  <c r="E20" i="28"/>
  <c r="D21" i="28"/>
  <c r="E24" i="28"/>
  <c r="E22" i="28"/>
  <c r="D14" i="28"/>
  <c r="C25" i="28"/>
  <c r="D25" i="28" s="1"/>
  <c r="B26" i="28"/>
  <c r="O35" i="28"/>
  <c r="P35" i="28" s="1"/>
  <c r="Q24" i="28"/>
  <c r="T24" i="28" s="1"/>
  <c r="E14" i="28"/>
  <c r="R24" i="28"/>
  <c r="U24" i="28" s="1"/>
  <c r="W24" i="28"/>
  <c r="D24" i="28"/>
  <c r="O25" i="28"/>
  <c r="P25" i="28" s="1"/>
  <c r="C15" i="28"/>
  <c r="K13" i="28"/>
  <c r="K14" i="28"/>
  <c r="R32" i="28" l="1"/>
  <c r="U32" i="28" s="1"/>
  <c r="Q31" i="28"/>
  <c r="T31" i="28" s="1"/>
  <c r="Q30" i="28"/>
  <c r="T30" i="28" s="1"/>
  <c r="R33" i="28"/>
  <c r="U33" i="28" s="1"/>
  <c r="Q32" i="28"/>
  <c r="T32" i="28" s="1"/>
  <c r="R25" i="28"/>
  <c r="U25" i="28" s="1"/>
  <c r="X26" i="28" s="1"/>
  <c r="R27" i="28"/>
  <c r="U27" i="28" s="1"/>
  <c r="X35" i="28" s="1"/>
  <c r="Q33" i="28"/>
  <c r="T33" i="28" s="1"/>
  <c r="Q25" i="28"/>
  <c r="T25" i="28" s="1"/>
  <c r="W26" i="28" s="1"/>
  <c r="R29" i="28"/>
  <c r="U29" i="28" s="1"/>
  <c r="R26" i="28"/>
  <c r="U26" i="28" s="1"/>
  <c r="R28" i="28"/>
  <c r="U28" i="28" s="1"/>
  <c r="Q29" i="28"/>
  <c r="T29" i="28" s="1"/>
  <c r="R30" i="28"/>
  <c r="U30" i="28" s="1"/>
  <c r="Q26" i="28"/>
  <c r="T26" i="28" s="1"/>
  <c r="W27" i="28" s="1"/>
  <c r="R35" i="28"/>
  <c r="U35" i="28" s="1"/>
  <c r="Q35" i="28"/>
  <c r="T35" i="28" s="1"/>
  <c r="D44" i="26"/>
  <c r="G21" i="28"/>
  <c r="H20" i="28"/>
  <c r="G24" i="28"/>
  <c r="D47" i="26"/>
  <c r="X25" i="28"/>
  <c r="C26" i="28"/>
  <c r="O36" i="28"/>
  <c r="P36" i="28" s="1"/>
  <c r="B27" i="28"/>
  <c r="W25" i="28"/>
  <c r="H14" i="28"/>
  <c r="Q28" i="28"/>
  <c r="T28" i="28" s="1"/>
  <c r="W29" i="28" s="1"/>
  <c r="R31" i="28"/>
  <c r="U31" i="28" s="1"/>
  <c r="G25" i="28"/>
  <c r="D48" i="26"/>
  <c r="H22" i="28"/>
  <c r="H24" i="28"/>
  <c r="E25" i="28"/>
  <c r="J14" i="28"/>
  <c r="E19" i="28"/>
  <c r="D20" i="28"/>
  <c r="E15" i="28"/>
  <c r="D16" i="28"/>
  <c r="E18" i="28"/>
  <c r="D23" i="28"/>
  <c r="E23" i="28"/>
  <c r="E16" i="28"/>
  <c r="E21" i="28"/>
  <c r="D22" i="28"/>
  <c r="D17" i="28"/>
  <c r="D15" i="28"/>
  <c r="D19" i="28"/>
  <c r="D18" i="28"/>
  <c r="Q27" i="28"/>
  <c r="T27" i="28" s="1"/>
  <c r="Q34" i="28"/>
  <c r="T34" i="28" s="1"/>
  <c r="D37" i="26"/>
  <c r="G14" i="28"/>
  <c r="E17" i="28"/>
  <c r="R34" i="28"/>
  <c r="U34" i="28" s="1"/>
  <c r="X27" i="28" l="1"/>
  <c r="W31" i="28"/>
  <c r="W32" i="28"/>
  <c r="W35" i="28"/>
  <c r="W28" i="28"/>
  <c r="X36" i="28"/>
  <c r="H17" i="28"/>
  <c r="D41" i="26"/>
  <c r="G18" i="28"/>
  <c r="G22" i="28"/>
  <c r="D45" i="26"/>
  <c r="G23" i="28"/>
  <c r="D46" i="26"/>
  <c r="G20" i="28"/>
  <c r="D43" i="26"/>
  <c r="D26" i="28"/>
  <c r="E26" i="28"/>
  <c r="G19" i="28"/>
  <c r="D42" i="26"/>
  <c r="H21" i="28"/>
  <c r="H18" i="28"/>
  <c r="H19" i="28"/>
  <c r="K16" i="28"/>
  <c r="K15" i="28"/>
  <c r="X28" i="28"/>
  <c r="X31" i="28"/>
  <c r="X30" i="28"/>
  <c r="D38" i="26"/>
  <c r="G15" i="28"/>
  <c r="H16" i="28"/>
  <c r="K17" i="28" s="1"/>
  <c r="D39" i="26"/>
  <c r="G16" i="28"/>
  <c r="C27" i="28"/>
  <c r="O37" i="28"/>
  <c r="P37" i="28" s="1"/>
  <c r="B28" i="28"/>
  <c r="W36" i="28"/>
  <c r="W30" i="28"/>
  <c r="W33" i="28"/>
  <c r="X33" i="28"/>
  <c r="D40" i="26"/>
  <c r="G17" i="28"/>
  <c r="H23" i="28"/>
  <c r="H15" i="28"/>
  <c r="K23" i="28" s="1"/>
  <c r="J15" i="28"/>
  <c r="H25" i="28"/>
  <c r="X32" i="28"/>
  <c r="R36" i="28"/>
  <c r="U36" i="28" s="1"/>
  <c r="X37" i="28" s="1"/>
  <c r="Q36" i="28"/>
  <c r="T36" i="28" s="1"/>
  <c r="W37" i="28" s="1"/>
  <c r="X29" i="28"/>
  <c r="W34" i="28"/>
  <c r="X34" i="28"/>
  <c r="K18" i="28" l="1"/>
  <c r="K20" i="28"/>
  <c r="K24" i="28"/>
  <c r="J17" i="28"/>
  <c r="J16" i="28"/>
  <c r="J18" i="28"/>
  <c r="J24" i="28"/>
  <c r="J19" i="28"/>
  <c r="C28" i="28"/>
  <c r="O38" i="28"/>
  <c r="P38" i="28" s="1"/>
  <c r="B29" i="28"/>
  <c r="J21" i="28"/>
  <c r="K22" i="28"/>
  <c r="K21" i="28"/>
  <c r="K26" i="28"/>
  <c r="H26" i="28"/>
  <c r="K27" i="28" s="1"/>
  <c r="J22" i="28"/>
  <c r="J25" i="28"/>
  <c r="R37" i="28"/>
  <c r="U37" i="28" s="1"/>
  <c r="X38" i="28" s="1"/>
  <c r="Q37" i="28"/>
  <c r="T37" i="28" s="1"/>
  <c r="W38" i="28" s="1"/>
  <c r="K19" i="28"/>
  <c r="G26" i="28"/>
  <c r="J27" i="28" s="1"/>
  <c r="D49" i="26"/>
  <c r="J26" i="28"/>
  <c r="D27" i="28"/>
  <c r="E27" i="28"/>
  <c r="K25" i="28"/>
  <c r="J20" i="28"/>
  <c r="J23" i="28"/>
  <c r="C29" i="28" l="1"/>
  <c r="B30" i="28"/>
  <c r="O39" i="28"/>
  <c r="P39" i="28" s="1"/>
  <c r="Q38" i="28"/>
  <c r="T38" i="28" s="1"/>
  <c r="W39" i="28" s="1"/>
  <c r="R38" i="28"/>
  <c r="U38" i="28" s="1"/>
  <c r="X39" i="28" s="1"/>
  <c r="H27" i="28"/>
  <c r="K28" i="28" s="1"/>
  <c r="E28" i="28"/>
  <c r="D28" i="28"/>
  <c r="G27" i="28"/>
  <c r="J28" i="28" s="1"/>
  <c r="D50" i="26"/>
  <c r="H28" i="28" l="1"/>
  <c r="K29" i="28" s="1"/>
  <c r="Q39" i="28"/>
  <c r="T39" i="28" s="1"/>
  <c r="W40" i="28" s="1"/>
  <c r="R39" i="28"/>
  <c r="U39" i="28" s="1"/>
  <c r="X40" i="28" s="1"/>
  <c r="B31" i="28"/>
  <c r="C30" i="28"/>
  <c r="O40" i="28"/>
  <c r="P40" i="28" s="1"/>
  <c r="G28" i="28"/>
  <c r="J29" i="28" s="1"/>
  <c r="D51" i="26"/>
  <c r="D29" i="28"/>
  <c r="E29" i="28"/>
  <c r="H29" i="28" l="1"/>
  <c r="K30" i="28" s="1"/>
  <c r="D52" i="26"/>
  <c r="G29" i="28"/>
  <c r="J30" i="28" s="1"/>
  <c r="Q40" i="28"/>
  <c r="T40" i="28" s="1"/>
  <c r="W41" i="28" s="1"/>
  <c r="R40" i="28"/>
  <c r="U40" i="28" s="1"/>
  <c r="X41" i="28" s="1"/>
  <c r="E30" i="28"/>
  <c r="D30" i="28"/>
  <c r="O41" i="28"/>
  <c r="P41" i="28" s="1"/>
  <c r="B32" i="28"/>
  <c r="C31" i="28"/>
  <c r="D31" i="28" l="1"/>
  <c r="E31" i="28"/>
  <c r="H30" i="28"/>
  <c r="K31" i="28" s="1"/>
  <c r="O42" i="28"/>
  <c r="P42" i="28" s="1"/>
  <c r="C32" i="28"/>
  <c r="B33" i="28"/>
  <c r="Q41" i="28"/>
  <c r="T41" i="28" s="1"/>
  <c r="W42" i="28" s="1"/>
  <c r="R41" i="28"/>
  <c r="U41" i="28" s="1"/>
  <c r="X42" i="28" s="1"/>
  <c r="G30" i="28"/>
  <c r="J31" i="28" s="1"/>
  <c r="D53" i="26"/>
  <c r="B34" i="28" l="1"/>
  <c r="C33" i="28"/>
  <c r="O43" i="28"/>
  <c r="P43" i="28" s="1"/>
  <c r="E32" i="28"/>
  <c r="D32" i="28"/>
  <c r="H31" i="28"/>
  <c r="K32" i="28" s="1"/>
  <c r="R42" i="28"/>
  <c r="U42" i="28" s="1"/>
  <c r="X43" i="28" s="1"/>
  <c r="Q42" i="28"/>
  <c r="T42" i="28" s="1"/>
  <c r="W43" i="28" s="1"/>
  <c r="D54" i="26"/>
  <c r="G31" i="28"/>
  <c r="J32" i="28" s="1"/>
  <c r="H32" i="28" l="1"/>
  <c r="K33" i="28" s="1"/>
  <c r="R43" i="28"/>
  <c r="U43" i="28" s="1"/>
  <c r="X44" i="28" s="1"/>
  <c r="Q43" i="28"/>
  <c r="T43" i="28" s="1"/>
  <c r="W44" i="28" s="1"/>
  <c r="D33" i="28"/>
  <c r="E33" i="28"/>
  <c r="D55" i="26"/>
  <c r="G32" i="28"/>
  <c r="J33" i="28" s="1"/>
  <c r="C34" i="28"/>
  <c r="B35" i="28"/>
  <c r="O44" i="28"/>
  <c r="P44" i="28" s="1"/>
  <c r="Q44" i="28" l="1"/>
  <c r="T44" i="28" s="1"/>
  <c r="W45" i="28" s="1"/>
  <c r="R44" i="28"/>
  <c r="U44" i="28" s="1"/>
  <c r="X45" i="28" s="1"/>
  <c r="O45" i="28"/>
  <c r="P45" i="28" s="1"/>
  <c r="C35" i="28"/>
  <c r="B36" i="28"/>
  <c r="E34" i="28"/>
  <c r="D34" i="28"/>
  <c r="H33" i="28"/>
  <c r="K34" i="28" s="1"/>
  <c r="G33" i="28"/>
  <c r="J34" i="28" s="1"/>
  <c r="D56" i="26"/>
  <c r="D35" i="28" l="1"/>
  <c r="E35" i="28"/>
  <c r="G34" i="28"/>
  <c r="J35" i="28" s="1"/>
  <c r="D57" i="26"/>
  <c r="Q45" i="28"/>
  <c r="T45" i="28" s="1"/>
  <c r="W46" i="28" s="1"/>
  <c r="W48" i="28" s="1"/>
  <c r="D77" i="26" s="1"/>
  <c r="R45" i="28"/>
  <c r="U45" i="28" s="1"/>
  <c r="X46" i="28" s="1"/>
  <c r="X48" i="28" s="1"/>
  <c r="H34" i="28"/>
  <c r="K35" i="28" s="1"/>
  <c r="B37" i="28"/>
  <c r="C36" i="28"/>
  <c r="O46" i="28"/>
  <c r="P46" i="28" s="1"/>
  <c r="Q46" i="28" l="1"/>
  <c r="T46" i="28" s="1"/>
  <c r="R46" i="28"/>
  <c r="U46" i="28" s="1"/>
  <c r="D36" i="28"/>
  <c r="E36" i="28"/>
  <c r="B38" i="28"/>
  <c r="C37" i="28"/>
  <c r="H35" i="28"/>
  <c r="K36" i="28" s="1"/>
  <c r="D58" i="26"/>
  <c r="G35" i="28"/>
  <c r="J36" i="28" s="1"/>
  <c r="H36" i="28" l="1"/>
  <c r="K37" i="28" s="1"/>
  <c r="D59" i="26"/>
  <c r="G36" i="28"/>
  <c r="J37" i="28" s="1"/>
  <c r="D37" i="28"/>
  <c r="E37" i="28"/>
  <c r="B39" i="28"/>
  <c r="C38" i="28"/>
  <c r="C39" i="28" l="1"/>
  <c r="B40" i="28"/>
  <c r="H37" i="28"/>
  <c r="K38" i="28" s="1"/>
  <c r="G37" i="28"/>
  <c r="J38" i="28" s="1"/>
  <c r="D60" i="26"/>
  <c r="D38" i="28"/>
  <c r="E38" i="28"/>
  <c r="G38" i="28" l="1"/>
  <c r="J39" i="28" s="1"/>
  <c r="D61" i="26"/>
  <c r="B41" i="28"/>
  <c r="C40" i="28"/>
  <c r="H38" i="28"/>
  <c r="K39" i="28" s="1"/>
  <c r="D39" i="28"/>
  <c r="E39" i="28"/>
  <c r="G39" i="28" l="1"/>
  <c r="J40" i="28" s="1"/>
  <c r="D62" i="26"/>
  <c r="C41" i="28"/>
  <c r="B42" i="28"/>
  <c r="H39" i="28"/>
  <c r="K40" i="28" s="1"/>
  <c r="E40" i="28"/>
  <c r="D40" i="28"/>
  <c r="H40" i="28" l="1"/>
  <c r="K41" i="28" s="1"/>
  <c r="D41" i="28"/>
  <c r="E41" i="28"/>
  <c r="D63" i="26"/>
  <c r="G40" i="28"/>
  <c r="J41" i="28" s="1"/>
  <c r="C42" i="28"/>
  <c r="B43" i="28"/>
  <c r="D42" i="28" l="1"/>
  <c r="E42" i="28"/>
  <c r="H41" i="28"/>
  <c r="K42" i="28" s="1"/>
  <c r="D64" i="26"/>
  <c r="G41" i="28"/>
  <c r="J42" i="28" s="1"/>
  <c r="C43" i="28"/>
  <c r="B44" i="28"/>
  <c r="E43" i="28" l="1"/>
  <c r="D43" i="28"/>
  <c r="H42" i="28"/>
  <c r="K43" i="28" s="1"/>
  <c r="C44" i="28"/>
  <c r="B45" i="28"/>
  <c r="G42" i="28"/>
  <c r="J43" i="28" s="1"/>
  <c r="D65" i="26"/>
  <c r="C45" i="28" l="1"/>
  <c r="B46" i="28"/>
  <c r="C46" i="28" s="1"/>
  <c r="D66" i="26"/>
  <c r="G43" i="28"/>
  <c r="J44" i="28" s="1"/>
  <c r="E44" i="28"/>
  <c r="D44" i="28"/>
  <c r="H43" i="28"/>
  <c r="K44" i="28" s="1"/>
  <c r="G44" i="28" l="1"/>
  <c r="J45" i="28" s="1"/>
  <c r="D67" i="26"/>
  <c r="H44" i="28"/>
  <c r="K45" i="28" s="1"/>
  <c r="E46" i="28"/>
  <c r="H46" i="28" s="1"/>
  <c r="D46" i="28"/>
  <c r="G46" i="28" s="1"/>
  <c r="D45" i="28"/>
  <c r="E45" i="28"/>
  <c r="G45" i="28" l="1"/>
  <c r="J46" i="28" s="1"/>
  <c r="J48" i="28" s="1"/>
  <c r="D76" i="26" s="1"/>
  <c r="D79" i="26" s="1"/>
  <c r="D68" i="26"/>
  <c r="M45" i="28"/>
  <c r="M44" i="28" s="1"/>
  <c r="M43" i="28" s="1"/>
  <c r="M42" i="28" s="1"/>
  <c r="M41" i="28" s="1"/>
  <c r="M40" i="28" s="1"/>
  <c r="M39" i="28" s="1"/>
  <c r="M38" i="28" s="1"/>
  <c r="M37" i="28" s="1"/>
  <c r="M36" i="28" s="1"/>
  <c r="M35" i="28" s="1"/>
  <c r="M34" i="28" s="1"/>
  <c r="M33" i="28" s="1"/>
  <c r="M32" i="28" s="1"/>
  <c r="M31" i="28" s="1"/>
  <c r="M30" i="28" s="1"/>
  <c r="M29" i="28" s="1"/>
  <c r="M28" i="28" s="1"/>
  <c r="M27" i="28" s="1"/>
  <c r="M26" i="28" s="1"/>
  <c r="M25" i="28" s="1"/>
  <c r="M24" i="28" s="1"/>
  <c r="M23" i="28" s="1"/>
  <c r="M22" i="28" s="1"/>
  <c r="N45" i="28"/>
  <c r="N44" i="28" s="1"/>
  <c r="N43" i="28" s="1"/>
  <c r="N42" i="28" s="1"/>
  <c r="N41" i="28" s="1"/>
  <c r="N40" i="28" s="1"/>
  <c r="N39" i="28" s="1"/>
  <c r="N38" i="28" s="1"/>
  <c r="N37" i="28" s="1"/>
  <c r="N36" i="28" s="1"/>
  <c r="N35" i="28" s="1"/>
  <c r="N34" i="28" s="1"/>
  <c r="N33" i="28" s="1"/>
  <c r="N32" i="28" s="1"/>
  <c r="N31" i="28" s="1"/>
  <c r="N30" i="28" s="1"/>
  <c r="N29" i="28" s="1"/>
  <c r="N28" i="28" s="1"/>
  <c r="N27" i="28" s="1"/>
  <c r="N26" i="28" s="1"/>
  <c r="N25" i="28" s="1"/>
  <c r="N24" i="28" s="1"/>
  <c r="N23" i="28" s="1"/>
  <c r="N22" i="28" s="1"/>
  <c r="N21" i="28" s="1"/>
  <c r="N20" i="28" s="1"/>
  <c r="N19" i="28" s="1"/>
  <c r="N18" i="28" s="1"/>
  <c r="N17" i="28" s="1"/>
  <c r="N16" i="28" s="1"/>
  <c r="N15" i="28" s="1"/>
  <c r="N14" i="28" s="1"/>
  <c r="N13" i="28" s="1"/>
  <c r="N12" i="28" s="1"/>
  <c r="N11" i="28" s="1"/>
  <c r="N10" i="28" s="1"/>
  <c r="N9" i="28" s="1"/>
  <c r="N8" i="28" s="1"/>
  <c r="N7" i="28" s="1"/>
  <c r="N6" i="28" s="1"/>
  <c r="D101" i="26" s="1"/>
  <c r="H45" i="28"/>
  <c r="K46" i="28" s="1"/>
  <c r="K48" i="28" s="1"/>
  <c r="M21" i="28" l="1"/>
  <c r="M20" i="28" s="1"/>
  <c r="M19" i="28" s="1"/>
  <c r="M18" i="28" s="1"/>
  <c r="M17" i="28" s="1"/>
  <c r="M16" i="28" s="1"/>
  <c r="M15" i="28" s="1"/>
  <c r="M14" i="28" s="1"/>
  <c r="M13" i="28" s="1"/>
  <c r="M12" i="28" s="1"/>
  <c r="M11" i="28" s="1"/>
  <c r="M10" i="28" s="1"/>
  <c r="M9" i="28" s="1"/>
  <c r="M8" i="28" s="1"/>
  <c r="M7" i="28" s="1"/>
  <c r="M6" i="28" s="1"/>
  <c r="D100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Liam</author>
  </authors>
  <commentList>
    <comment ref="B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Warning cells below do not copy down</t>
        </r>
      </text>
    </comment>
  </commentList>
</comments>
</file>

<file path=xl/sharedStrings.xml><?xml version="1.0" encoding="utf-8"?>
<sst xmlns="http://schemas.openxmlformats.org/spreadsheetml/2006/main" count="76" uniqueCount="32">
  <si>
    <t>Age exact</t>
  </si>
  <si>
    <r>
      <t>Base mortality rates (q</t>
    </r>
    <r>
      <rPr>
        <b/>
        <vertAlign val="subscript"/>
        <sz val="12"/>
        <rFont val="Arial"/>
        <family val="2"/>
      </rPr>
      <t>x</t>
    </r>
    <r>
      <rPr>
        <b/>
        <sz val="12"/>
        <rFont val="Arial"/>
        <family val="2"/>
      </rPr>
      <t>)</t>
    </r>
  </si>
  <si>
    <t>Checks:</t>
  </si>
  <si>
    <t>&gt;0</t>
  </si>
  <si>
    <t>&lt;1</t>
  </si>
  <si>
    <r>
      <t>Probability of survival p</t>
    </r>
    <r>
      <rPr>
        <b/>
        <vertAlign val="subscript"/>
        <sz val="10"/>
        <rFont val="Arial"/>
        <family val="2"/>
      </rPr>
      <t>x</t>
    </r>
  </si>
  <si>
    <r>
      <t>Adjusted mortality rate q</t>
    </r>
    <r>
      <rPr>
        <b/>
        <vertAlign val="subscript"/>
        <sz val="10"/>
        <rFont val="Arial"/>
        <family val="2"/>
      </rPr>
      <t>x</t>
    </r>
  </si>
  <si>
    <t>Age exact (years)</t>
  </si>
  <si>
    <t>-</t>
  </si>
  <si>
    <t>Male</t>
  </si>
  <si>
    <t>Female</t>
  </si>
  <si>
    <t>Expectation of life:</t>
  </si>
  <si>
    <t>Base expectation of life</t>
  </si>
  <si>
    <t>Female expectation of life under mortality improvements</t>
  </si>
  <si>
    <t>Base</t>
  </si>
  <si>
    <t>Mortality under MI assumptions</t>
  </si>
  <si>
    <t>i =</t>
  </si>
  <si>
    <t>Annuity due factors</t>
  </si>
  <si>
    <r>
      <t xml:space="preserve">Cumulative prob of survival </t>
    </r>
    <r>
      <rPr>
        <b/>
        <vertAlign val="subscript"/>
        <sz val="10"/>
        <rFont val="Arial"/>
        <family val="2"/>
      </rPr>
      <t>t</t>
    </r>
    <r>
      <rPr>
        <b/>
        <sz val="10"/>
        <rFont val="Arial"/>
        <family val="2"/>
      </rPr>
      <t>p</t>
    </r>
    <r>
      <rPr>
        <b/>
        <vertAlign val="subscript"/>
        <sz val="10"/>
        <rFont val="Arial"/>
        <family val="2"/>
      </rPr>
      <t>65</t>
    </r>
  </si>
  <si>
    <r>
      <t xml:space="preserve">Cumulative prob of survival </t>
    </r>
    <r>
      <rPr>
        <b/>
        <vertAlign val="subscript"/>
        <sz val="10"/>
        <rFont val="Arial"/>
        <family val="2"/>
      </rPr>
      <t>t</t>
    </r>
    <r>
      <rPr>
        <b/>
        <sz val="10"/>
        <rFont val="Arial"/>
        <family val="2"/>
      </rPr>
      <t>p</t>
    </r>
    <r>
      <rPr>
        <b/>
        <vertAlign val="subscript"/>
        <sz val="10"/>
        <rFont val="Arial"/>
        <family val="2"/>
      </rPr>
      <t>75</t>
    </r>
  </si>
  <si>
    <t>Age 65</t>
  </si>
  <si>
    <t>Age 75</t>
  </si>
  <si>
    <t>Check 75 &lt; 65</t>
  </si>
  <si>
    <t>Adjusted mortality rate qx</t>
  </si>
  <si>
    <t>Adjusted probability of survival px</t>
  </si>
  <si>
    <t>Scenario 3: Eat Healthily</t>
  </si>
  <si>
    <t>Mort improvement</t>
  </si>
  <si>
    <t>Eat Healthily</t>
  </si>
  <si>
    <t>Scenario 2: Get Active</t>
  </si>
  <si>
    <t>Get Active</t>
  </si>
  <si>
    <t>1 - Mort improvement</t>
  </si>
  <si>
    <t>Base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</si>
</sst>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0000000000000%"/>
    <numFmt numFmtId="167" formatCode="0.000000"/>
    <numFmt numFmtId="168" formatCode="0.0%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vertAlign val="subscript"/>
      <sz val="12"/>
      <name val="Arial"/>
      <family val="2"/>
    </font>
    <font>
      <sz val="10"/>
      <color rgb="FFFF0000"/>
      <name val="Arial"/>
      <family val="2"/>
    </font>
    <font>
      <b/>
      <vertAlign val="subscript"/>
      <sz val="10"/>
      <name val="Arial"/>
      <family val="2"/>
    </font>
    <font>
      <b/>
      <sz val="10"/>
      <color rgb="FF99009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7" fillId="0" borderId="0" xfId="0" applyFont="1"/>
    <xf numFmtId="164" fontId="1" fillId="0" borderId="0" xfId="0" applyNumberFormat="1" applyFont="1"/>
    <xf numFmtId="164" fontId="0" fillId="0" borderId="0" xfId="0" applyNumberFormat="1"/>
    <xf numFmtId="165" fontId="9" fillId="0" borderId="0" xfId="0" applyNumberFormat="1" applyFont="1"/>
    <xf numFmtId="164" fontId="1" fillId="0" borderId="0" xfId="0" applyNumberFormat="1" applyFont="1" applyAlignment="1">
      <alignment horizontal="center"/>
    </xf>
    <xf numFmtId="165" fontId="0" fillId="0" borderId="0" xfId="0" applyNumberFormat="1"/>
    <xf numFmtId="9" fontId="0" fillId="0" borderId="0" xfId="1" applyFont="1"/>
    <xf numFmtId="166" fontId="0" fillId="0" borderId="0" xfId="0" applyNumberFormat="1"/>
    <xf numFmtId="167" fontId="0" fillId="0" borderId="0" xfId="0" applyNumberFormat="1"/>
    <xf numFmtId="167" fontId="1" fillId="0" borderId="0" xfId="0" applyNumberFormat="1" applyFont="1"/>
    <xf numFmtId="9" fontId="0" fillId="0" borderId="0" xfId="0" applyNumberFormat="1"/>
    <xf numFmtId="0" fontId="1" fillId="0" borderId="0" xfId="0" applyFont="1" applyAlignment="1">
      <alignment horizontal="right" wrapText="1"/>
    </xf>
    <xf numFmtId="168" fontId="0" fillId="0" borderId="0" xfId="0" applyNumberFormat="1"/>
    <xf numFmtId="168" fontId="0" fillId="2" borderId="0" xfId="0" applyNumberFormat="1" applyFill="1"/>
    <xf numFmtId="168" fontId="1" fillId="2" borderId="0" xfId="0" applyNumberFormat="1" applyFont="1" applyFill="1"/>
    <xf numFmtId="9" fontId="1" fillId="0" borderId="0" xfId="0" applyNumberFormat="1" applyFont="1"/>
    <xf numFmtId="164" fontId="0" fillId="3" borderId="0" xfId="0" applyNumberFormat="1" applyFill="1"/>
    <xf numFmtId="168" fontId="1" fillId="0" borderId="0" xfId="0" applyNumberFormat="1" applyFont="1"/>
    <xf numFmtId="0" fontId="1" fillId="0" borderId="0" xfId="0" applyFont="1" applyAlignment="1">
      <alignment horizontal="right"/>
    </xf>
    <xf numFmtId="164" fontId="1" fillId="3" borderId="0" xfId="0" applyNumberFormat="1" applyFont="1" applyFill="1" applyAlignment="1">
      <alignment horizontal="center"/>
    </xf>
    <xf numFmtId="0" fontId="0" fillId="0" borderId="1" xfId="0" applyBorder="1" applyAlignment="1">
      <alignment wrapText="1"/>
    </xf>
    <xf numFmtId="9" fontId="0" fillId="0" borderId="2" xfId="0" applyNumberFormat="1" applyBorder="1"/>
    <xf numFmtId="0" fontId="0" fillId="0" borderId="1" xfId="0" quotePrefix="1" applyBorder="1" applyAlignment="1">
      <alignment horizontal="right"/>
    </xf>
    <xf numFmtId="168" fontId="0" fillId="3" borderId="0" xfId="0" applyNumberFormat="1" applyFill="1"/>
    <xf numFmtId="2" fontId="0" fillId="0" borderId="0" xfId="0" applyNumberFormat="1"/>
    <xf numFmtId="0" fontId="3" fillId="0" borderId="0" xfId="0" applyFont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2E24AE"/>
      <color rgb="FF990099"/>
      <color rgb="FFCC66FF"/>
      <color rgb="FFFFCC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Base mortality rates by sex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56624308976555"/>
          <c:y val="0.12464275109753911"/>
          <c:w val="0.71206065514997818"/>
          <c:h val="0.73314101119542996"/>
        </c:manualLayout>
      </c:layout>
      <c:lineChart>
        <c:grouping val="standard"/>
        <c:varyColors val="0"/>
        <c:ser>
          <c:idx val="1"/>
          <c:order val="0"/>
          <c:tx>
            <c:strRef>
              <c:f>'Base mortality'!$B$3</c:f>
              <c:strCache>
                <c:ptCount val="1"/>
                <c:pt idx="0">
                  <c:v>Female</c:v>
                </c:pt>
              </c:strCache>
            </c:strRef>
          </c:tx>
          <c:marker>
            <c:symbol val="none"/>
          </c:marker>
          <c:cat>
            <c:numRef>
              <c:f>'Base mortality'!$A$4:$A$43</c:f>
              <c:numCache>
                <c:formatCode>General</c:formatCode>
                <c:ptCount val="40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</c:numCache>
            </c:numRef>
          </c:cat>
          <c:val>
            <c:numRef>
              <c:f>'Base mortality'!$B$4:$B$43</c:f>
              <c:numCache>
                <c:formatCode>0.000000</c:formatCode>
                <c:ptCount val="40"/>
                <c:pt idx="0">
                  <c:v>4.1866756719772802E-3</c:v>
                </c:pt>
                <c:pt idx="1">
                  <c:v>4.8440009045983556E-3</c:v>
                </c:pt>
                <c:pt idx="2">
                  <c:v>5.6003511241289328E-3</c:v>
                </c:pt>
                <c:pt idx="3">
                  <c:v>6.4699258153099182E-3</c:v>
                </c:pt>
                <c:pt idx="4">
                  <c:v>7.4688334389696465E-3</c:v>
                </c:pt>
                <c:pt idx="5">
                  <c:v>8.6153239836488371E-3</c:v>
                </c:pt>
                <c:pt idx="6">
                  <c:v>9.9300447352678178E-3</c:v>
                </c:pt>
                <c:pt idx="7">
                  <c:v>1.1436320322894766E-2</c:v>
                </c:pt>
                <c:pt idx="8">
                  <c:v>1.3160457759574307E-2</c:v>
                </c:pt>
                <c:pt idx="9">
                  <c:v>1.5132076707340403E-2</c:v>
                </c:pt>
                <c:pt idx="10">
                  <c:v>1.7384464514165532E-2</c:v>
                </c:pt>
                <c:pt idx="11">
                  <c:v>1.9954954648514489E-2</c:v>
                </c:pt>
                <c:pt idx="12">
                  <c:v>2.2885325935800171E-2</c:v>
                </c:pt>
                <c:pt idx="13">
                  <c:v>2.6222218411613873E-2</c:v>
                </c:pt>
                <c:pt idx="14">
                  <c:v>3.001755956972374E-2</c:v>
                </c:pt>
                <c:pt idx="15">
                  <c:v>3.4328992208777609E-2</c:v>
                </c:pt>
                <c:pt idx="16">
                  <c:v>3.9220291871737367E-2</c:v>
                </c:pt>
                <c:pt idx="17">
                  <c:v>4.4761757921751855E-2</c:v>
                </c:pt>
                <c:pt idx="18">
                  <c:v>5.1030557502607765E-2</c:v>
                </c:pt>
                <c:pt idx="19">
                  <c:v>5.8110995894909978E-2</c:v>
                </c:pt>
                <c:pt idx="20">
                  <c:v>6.6094680027127595E-2</c:v>
                </c:pt>
                <c:pt idx="21">
                  <c:v>7.5080534102616836E-2</c:v>
                </c:pt>
                <c:pt idx="22">
                  <c:v>8.5174617499677474E-2</c:v>
                </c:pt>
                <c:pt idx="23">
                  <c:v>9.6489685440958373E-2</c:v>
                </c:pt>
                <c:pt idx="24">
                  <c:v>0.10914442272020841</c:v>
                </c:pt>
                <c:pt idx="25">
                  <c:v>0.12750316731123479</c:v>
                </c:pt>
                <c:pt idx="26">
                  <c:v>0.15022950093951593</c:v>
                </c:pt>
                <c:pt idx="27">
                  <c:v>0.17244067151877751</c:v>
                </c:pt>
                <c:pt idx="28">
                  <c:v>0.19414907473653253</c:v>
                </c:pt>
                <c:pt idx="29">
                  <c:v>0.21536691549053888</c:v>
                </c:pt>
                <c:pt idx="30">
                  <c:v>0.23610622216907085</c:v>
                </c:pt>
                <c:pt idx="31">
                  <c:v>0.25637886243507346</c:v>
                </c:pt>
                <c:pt idx="32">
                  <c:v>0.27619656088876998</c:v>
                </c:pt>
                <c:pt idx="33">
                  <c:v>0.2955709190888699</c:v>
                </c:pt>
                <c:pt idx="34">
                  <c:v>0.31451343855428693</c:v>
                </c:pt>
                <c:pt idx="35">
                  <c:v>0.33303554756097753</c:v>
                </c:pt>
                <c:pt idx="36">
                  <c:v>0.3511486328139638</c:v>
                </c:pt>
                <c:pt idx="37">
                  <c:v>0.36886407744568728</c:v>
                </c:pt>
                <c:pt idx="38">
                  <c:v>0.38619330731897372</c:v>
                </c:pt>
                <c:pt idx="39">
                  <c:v>0.40314784837513762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7-4BF4-B5F7-7BA60D245A3C}"/>
            </c:ext>
          </c:extLst>
        </c:ser>
        <c:ser>
          <c:idx val="2"/>
          <c:order val="1"/>
          <c:tx>
            <c:strRef>
              <c:f>'Base mortality'!$C$3</c:f>
              <c:strCache>
                <c:ptCount val="1"/>
                <c:pt idx="0">
                  <c:v>Male</c:v>
                </c:pt>
              </c:strCache>
            </c:strRef>
          </c:tx>
          <c:marker>
            <c:symbol val="none"/>
          </c:marker>
          <c:cat>
            <c:numRef>
              <c:f>'Base mortality'!$A$4:$A$43</c:f>
              <c:numCache>
                <c:formatCode>General</c:formatCode>
                <c:ptCount val="40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</c:numCache>
            </c:numRef>
          </c:cat>
          <c:val>
            <c:numRef>
              <c:f>'Base mortality'!$C$4:$C$43</c:f>
              <c:numCache>
                <c:formatCode>0.000000</c:formatCode>
                <c:ptCount val="40"/>
                <c:pt idx="0">
                  <c:v>6.1243167094099382E-3</c:v>
                </c:pt>
                <c:pt idx="1">
                  <c:v>7.0500695090460752E-3</c:v>
                </c:pt>
                <c:pt idx="2">
                  <c:v>8.1106032528622807E-3</c:v>
                </c:pt>
                <c:pt idx="3">
                  <c:v>9.3246542576859159E-3</c:v>
                </c:pt>
                <c:pt idx="4">
                  <c:v>1.0713401873511441E-2</c:v>
                </c:pt>
                <c:pt idx="5">
                  <c:v>1.2300754529094071E-2</c:v>
                </c:pt>
                <c:pt idx="6">
                  <c:v>1.4113661829664559E-2</c:v>
                </c:pt>
                <c:pt idx="7">
                  <c:v>1.6182453098554372E-2</c:v>
                </c:pt>
                <c:pt idx="8">
                  <c:v>1.8541202079249364E-2</c:v>
                </c:pt>
                <c:pt idx="9">
                  <c:v>2.1228116589879109E-2</c:v>
                </c:pt>
                <c:pt idx="10">
                  <c:v>2.4285950685277058E-2</c:v>
                </c:pt>
                <c:pt idx="11">
                  <c:v>2.7762435257649765E-2</c:v>
                </c:pt>
                <c:pt idx="12">
                  <c:v>3.1710720908145862E-2</c:v>
                </c:pt>
                <c:pt idx="13">
                  <c:v>3.6189824248097024E-2</c:v>
                </c:pt>
                <c:pt idx="14">
                  <c:v>4.126506542858055E-2</c:v>
                </c:pt>
                <c:pt idx="15">
                  <c:v>4.7008480529331598E-2</c:v>
                </c:pt>
                <c:pt idx="16">
                  <c:v>5.3499187338330145E-2</c:v>
                </c:pt>
                <c:pt idx="17">
                  <c:v>6.0823676902352575E-2</c:v>
                </c:pt>
                <c:pt idx="18">
                  <c:v>6.9075995926868305E-2</c:v>
                </c:pt>
                <c:pt idx="19">
                  <c:v>7.8357776592578365E-2</c:v>
                </c:pt>
                <c:pt idx="20">
                  <c:v>8.8778060649511326E-2</c:v>
                </c:pt>
                <c:pt idx="21">
                  <c:v>0.10045285387693581</c:v>
                </c:pt>
                <c:pt idx="22">
                  <c:v>0.11350433546017036</c:v>
                </c:pt>
                <c:pt idx="23">
                  <c:v>0.12805963508263352</c:v>
                </c:pt>
                <c:pt idx="24">
                  <c:v>0.1442490794519341</c:v>
                </c:pt>
                <c:pt idx="25">
                  <c:v>0.16344913666021166</c:v>
                </c:pt>
                <c:pt idx="26">
                  <c:v>0.18419090897320189</c:v>
                </c:pt>
                <c:pt idx="27">
                  <c:v>0.20448863112932381</c:v>
                </c:pt>
                <c:pt idx="28">
                  <c:v>0.22435255807295784</c:v>
                </c:pt>
                <c:pt idx="29">
                  <c:v>0.24379280930024572</c:v>
                </c:pt>
                <c:pt idx="30">
                  <c:v>0.2628193814217058</c:v>
                </c:pt>
                <c:pt idx="31">
                  <c:v>0.28144216220619067</c:v>
                </c:pt>
                <c:pt idx="32">
                  <c:v>0.2996709464661369</c:v>
                </c:pt>
                <c:pt idx="33">
                  <c:v>0.31751545424555538</c:v>
                </c:pt>
                <c:pt idx="34">
                  <c:v>0.33498535190844791</c:v>
                </c:pt>
                <c:pt idx="35">
                  <c:v>0.3520902769104477</c:v>
                </c:pt>
                <c:pt idx="36">
                  <c:v>0.36883986729140128</c:v>
                </c:pt>
                <c:pt idx="37">
                  <c:v>0.38524379728281766</c:v>
                </c:pt>
                <c:pt idx="38">
                  <c:v>0.40131182092995032</c:v>
                </c:pt>
                <c:pt idx="39">
                  <c:v>0.41705382635944321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7-4BF4-B5F7-7BA60D245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224320"/>
        <c:axId val="71230592"/>
      </c:lineChart>
      <c:catAx>
        <c:axId val="71224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 exact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1230592"/>
        <c:crosses val="autoZero"/>
        <c:auto val="1"/>
        <c:lblAlgn val="ctr"/>
        <c:lblOffset val="100"/>
        <c:noMultiLvlLbl val="0"/>
      </c:catAx>
      <c:valAx>
        <c:axId val="712305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qx</a:t>
                </a:r>
              </a:p>
            </c:rich>
          </c:tx>
          <c:overlay val="0"/>
        </c:title>
        <c:numFmt formatCode="0.000" sourceLinked="0"/>
        <c:majorTickMark val="out"/>
        <c:minorTickMark val="none"/>
        <c:tickLblPos val="nextTo"/>
        <c:crossAx val="71224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b="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0"/>
              <a:t>Base expectation of life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Charts!$A$6:$A$7</c:f>
              <c:strCache>
                <c:ptCount val="2"/>
                <c:pt idx="0">
                  <c:v>Age 65</c:v>
                </c:pt>
                <c:pt idx="1">
                  <c:v>Age 75</c:v>
                </c:pt>
              </c:strCache>
            </c:strRef>
          </c:cat>
          <c:val>
            <c:numRef>
              <c:f>Charts!$B$6:$B$7</c:f>
              <c:numCache>
                <c:formatCode>0.0</c:formatCode>
                <c:ptCount val="2"/>
                <c:pt idx="0">
                  <c:v>21.748125946306388</c:v>
                </c:pt>
                <c:pt idx="1">
                  <c:v>13.223320914520361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8-4CBE-AD6D-CCD391273058}"/>
            </c:ext>
          </c:extLst>
        </c:ser>
        <c:ser>
          <c:idx val="1"/>
          <c:order val="1"/>
          <c:tx>
            <c:strRef>
              <c:f>Charts!$C$5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Charts!$A$6:$A$7</c:f>
              <c:strCache>
                <c:ptCount val="2"/>
                <c:pt idx="0">
                  <c:v>Age 65</c:v>
                </c:pt>
                <c:pt idx="1">
                  <c:v>Age 75</c:v>
                </c:pt>
              </c:strCache>
            </c:strRef>
          </c:cat>
          <c:val>
            <c:numRef>
              <c:f>Charts!$C$6:$C$7</c:f>
              <c:numCache>
                <c:formatCode>0.0</c:formatCode>
                <c:ptCount val="2"/>
                <c:pt idx="0">
                  <c:v>19.700045476764355</c:v>
                </c:pt>
                <c:pt idx="1">
                  <c:v>11.582351810085465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C8-4CBE-AD6D-CCD391273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747072"/>
        <c:axId val="73748864"/>
      </c:barChart>
      <c:catAx>
        <c:axId val="73747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3748864"/>
        <c:crosses val="autoZero"/>
        <c:auto val="1"/>
        <c:lblAlgn val="ctr"/>
        <c:lblOffset val="100"/>
        <c:noMultiLvlLbl val="0"/>
      </c:catAx>
      <c:valAx>
        <c:axId val="73748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Years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73747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0"/>
              <a:t>Female</a:t>
            </a:r>
            <a:r>
              <a:rPr lang="en-US" sz="1600" b="0" baseline="0"/>
              <a:t> expectation of life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Charts!$B$75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Charts!$A$76:$A$77</c:f>
              <c:strCache>
                <c:ptCount val="2"/>
                <c:pt idx="0">
                  <c:v>Age 65</c:v>
                </c:pt>
                <c:pt idx="1">
                  <c:v>Age 75</c:v>
                </c:pt>
              </c:strCache>
            </c:strRef>
          </c:cat>
          <c:val>
            <c:numRef>
              <c:f>Charts!$B$76:$B$77</c:f>
              <c:numCache>
                <c:formatCode>0.0</c:formatCode>
                <c:ptCount val="2"/>
                <c:pt idx="0">
                  <c:v>21.748125946306388</c:v>
                </c:pt>
                <c:pt idx="1">
                  <c:v>13.223320914520361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0-4409-95C4-77E18BFD6F86}"/>
            </c:ext>
          </c:extLst>
        </c:ser>
        <c:ser>
          <c:idx val="1"/>
          <c:order val="1"/>
          <c:tx>
            <c:strRef>
              <c:f>Charts!$C$75</c:f>
              <c:strCache>
                <c:ptCount val="1"/>
                <c:pt idx="0">
                  <c:v>Get Active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Charts!$A$76:$A$77</c:f>
              <c:strCache>
                <c:ptCount val="2"/>
                <c:pt idx="0">
                  <c:v>Age 65</c:v>
                </c:pt>
                <c:pt idx="1">
                  <c:v>Age 75</c:v>
                </c:pt>
              </c:strCache>
            </c:strRef>
          </c:cat>
          <c:val>
            <c:numRef>
              <c:f>Charts!$C$76:$C$77</c:f>
              <c:numCache>
                <c:formatCode>0.0</c:formatCode>
                <c:ptCount val="2"/>
                <c:pt idx="0">
                  <c:v>24.671585012132503</c:v>
                </c:pt>
                <c:pt idx="1">
                  <c:v>14.77281103854305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40-4409-95C4-77E18BFD6F86}"/>
            </c:ext>
          </c:extLst>
        </c:ser>
        <c:ser>
          <c:idx val="2"/>
          <c:order val="2"/>
          <c:tx>
            <c:strRef>
              <c:f>Charts!$D$75</c:f>
              <c:strCache>
                <c:ptCount val="1"/>
                <c:pt idx="0">
                  <c:v>Eat Healthily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Charts!$A$76:$A$77</c:f>
              <c:strCache>
                <c:ptCount val="2"/>
                <c:pt idx="0">
                  <c:v>Age 65</c:v>
                </c:pt>
                <c:pt idx="1">
                  <c:v>Age 75</c:v>
                </c:pt>
              </c:strCache>
            </c:strRef>
          </c:cat>
          <c:val>
            <c:numRef>
              <c:f>Charts!$D$76:$D$77</c:f>
              <c:numCache>
                <c:formatCode>0.0</c:formatCode>
                <c:ptCount val="2"/>
                <c:pt idx="0">
                  <c:v>24.347899119759834</c:v>
                </c:pt>
                <c:pt idx="1">
                  <c:v>14.938580693028612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40-4409-95C4-77E18BFD6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790208"/>
        <c:axId val="73791744"/>
      </c:barChart>
      <c:catAx>
        <c:axId val="73790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3791744"/>
        <c:crosses val="autoZero"/>
        <c:auto val="1"/>
        <c:lblAlgn val="ctr"/>
        <c:lblOffset val="100"/>
        <c:noMultiLvlLbl val="0"/>
      </c:catAx>
      <c:valAx>
        <c:axId val="73791744"/>
        <c:scaling>
          <c:orientation val="minMax"/>
          <c:min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Years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73790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Future mortality rates for female aged 65</a:t>
            </a:r>
            <a:endParaRPr lang="en-US" sz="1600" baseline="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56624308976555"/>
          <c:y val="0.12464275109753911"/>
          <c:w val="0.68670407149355539"/>
          <c:h val="0.73314101119542996"/>
        </c:manualLayout>
      </c:layout>
      <c:lineChart>
        <c:grouping val="standard"/>
        <c:varyColors val="0"/>
        <c:ser>
          <c:idx val="1"/>
          <c:order val="0"/>
          <c:tx>
            <c:strRef>
              <c:f>Charts!$B$28</c:f>
              <c:strCache>
                <c:ptCount val="1"/>
                <c:pt idx="0">
                  <c:v>Base</c:v>
                </c:pt>
              </c:strCache>
            </c:strRef>
          </c:tx>
          <c:marker>
            <c:symbol val="none"/>
          </c:marker>
          <c:cat>
            <c:numRef>
              <c:f>Charts!$A$29:$A$68</c:f>
              <c:numCache>
                <c:formatCode>General</c:formatCode>
                <c:ptCount val="4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</c:numCache>
            </c:numRef>
          </c:cat>
          <c:val>
            <c:numRef>
              <c:f>Charts!$B$29:$B$68</c:f>
              <c:numCache>
                <c:formatCode>0.000</c:formatCode>
                <c:ptCount val="40"/>
                <c:pt idx="0">
                  <c:v>4.1866756719772802E-3</c:v>
                </c:pt>
                <c:pt idx="1">
                  <c:v>4.8440009045983556E-3</c:v>
                </c:pt>
                <c:pt idx="2">
                  <c:v>5.6003511241289328E-3</c:v>
                </c:pt>
                <c:pt idx="3">
                  <c:v>6.4699258153099182E-3</c:v>
                </c:pt>
                <c:pt idx="4">
                  <c:v>7.4688334389696465E-3</c:v>
                </c:pt>
                <c:pt idx="5">
                  <c:v>8.6153239836488371E-3</c:v>
                </c:pt>
                <c:pt idx="6">
                  <c:v>9.9300447352678178E-3</c:v>
                </c:pt>
                <c:pt idx="7">
                  <c:v>1.1436320322894766E-2</c:v>
                </c:pt>
                <c:pt idx="8">
                  <c:v>1.3160457759574307E-2</c:v>
                </c:pt>
                <c:pt idx="9">
                  <c:v>1.5132076707340403E-2</c:v>
                </c:pt>
                <c:pt idx="10">
                  <c:v>1.7384464514165532E-2</c:v>
                </c:pt>
                <c:pt idx="11">
                  <c:v>1.9954954648514489E-2</c:v>
                </c:pt>
                <c:pt idx="12">
                  <c:v>2.2885325935800171E-2</c:v>
                </c:pt>
                <c:pt idx="13">
                  <c:v>2.6222218411613873E-2</c:v>
                </c:pt>
                <c:pt idx="14">
                  <c:v>3.001755956972374E-2</c:v>
                </c:pt>
                <c:pt idx="15">
                  <c:v>3.4328992208777609E-2</c:v>
                </c:pt>
                <c:pt idx="16">
                  <c:v>3.9220291871737367E-2</c:v>
                </c:pt>
                <c:pt idx="17">
                  <c:v>4.4761757921751855E-2</c:v>
                </c:pt>
                <c:pt idx="18">
                  <c:v>5.1030557502607765E-2</c:v>
                </c:pt>
                <c:pt idx="19">
                  <c:v>5.8110995894909978E-2</c:v>
                </c:pt>
                <c:pt idx="20">
                  <c:v>6.6094680027127595E-2</c:v>
                </c:pt>
                <c:pt idx="21">
                  <c:v>7.5080534102616836E-2</c:v>
                </c:pt>
                <c:pt idx="22">
                  <c:v>8.5174617499677474E-2</c:v>
                </c:pt>
                <c:pt idx="23">
                  <c:v>9.6489685440958373E-2</c:v>
                </c:pt>
                <c:pt idx="24">
                  <c:v>0.10914442272020841</c:v>
                </c:pt>
                <c:pt idx="25">
                  <c:v>0.12750316731123479</c:v>
                </c:pt>
                <c:pt idx="26">
                  <c:v>0.15022950093951593</c:v>
                </c:pt>
                <c:pt idx="27">
                  <c:v>0.17244067151877751</c:v>
                </c:pt>
                <c:pt idx="28">
                  <c:v>0.19414907473653253</c:v>
                </c:pt>
                <c:pt idx="29">
                  <c:v>0.21536691549053888</c:v>
                </c:pt>
                <c:pt idx="30">
                  <c:v>0.23610622216907085</c:v>
                </c:pt>
                <c:pt idx="31">
                  <c:v>0.25637886243507346</c:v>
                </c:pt>
                <c:pt idx="32">
                  <c:v>0.27619656088876998</c:v>
                </c:pt>
                <c:pt idx="33">
                  <c:v>0.2955709190888699</c:v>
                </c:pt>
                <c:pt idx="34">
                  <c:v>0.31451343855428693</c:v>
                </c:pt>
                <c:pt idx="35">
                  <c:v>0.33303554756097753</c:v>
                </c:pt>
                <c:pt idx="36">
                  <c:v>0.3511486328139638</c:v>
                </c:pt>
                <c:pt idx="37">
                  <c:v>0.36886407744568728</c:v>
                </c:pt>
                <c:pt idx="38">
                  <c:v>0.38619330731897372</c:v>
                </c:pt>
                <c:pt idx="39">
                  <c:v>0.40314784837513762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9-486A-BA97-33239F3DC3E7}"/>
            </c:ext>
          </c:extLst>
        </c:ser>
        <c:ser>
          <c:idx val="2"/>
          <c:order val="1"/>
          <c:tx>
            <c:strRef>
              <c:f>Charts!$C$28</c:f>
              <c:strCache>
                <c:ptCount val="1"/>
                <c:pt idx="0">
                  <c:v>Get Active</c:v>
                </c:pt>
              </c:strCache>
            </c:strRef>
          </c:tx>
          <c:marker>
            <c:symbol val="none"/>
          </c:marker>
          <c:cat>
            <c:numRef>
              <c:f>Charts!$A$29:$A$68</c:f>
              <c:numCache>
                <c:formatCode>General</c:formatCode>
                <c:ptCount val="4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</c:numCache>
            </c:numRef>
          </c:cat>
          <c:val>
            <c:numRef>
              <c:f>Charts!$C$29:$C$68</c:f>
              <c:numCache>
                <c:formatCode>0.000</c:formatCode>
                <c:ptCount val="40"/>
                <c:pt idx="0">
                  <c:v>4.1029421585377342E-3</c:v>
                </c:pt>
                <c:pt idx="1">
                  <c:v>4.6521784687762607E-3</c:v>
                </c:pt>
                <c:pt idx="2">
                  <c:v>5.2710056752211581E-3</c:v>
                </c:pt>
                <c:pt idx="3">
                  <c:v>5.9676535696039082E-3</c:v>
                </c:pt>
                <c:pt idx="4">
                  <c:v>6.7512338733199256E-3</c:v>
                </c:pt>
                <c:pt idx="5">
                  <c:v>7.6318191095902056E-3</c:v>
                </c:pt>
                <c:pt idx="6">
                  <c:v>8.6205253809681567E-3</c:v>
                </c:pt>
                <c:pt idx="7">
                  <c:v>9.7295984451194507E-3</c:v>
                </c:pt>
                <c:pt idx="8">
                  <c:v>1.0972502205653441E-2</c:v>
                </c:pt>
                <c:pt idx="9">
                  <c:v>1.2364008389304286E-2</c:v>
                </c:pt>
                <c:pt idx="10">
                  <c:v>1.3920285752489657E-2</c:v>
                </c:pt>
                <c:pt idx="11">
                  <c:v>1.5658986634058802E-2</c:v>
                </c:pt>
                <c:pt idx="12">
                  <c:v>1.7599328030145266E-2</c:v>
                </c:pt>
                <c:pt idx="13">
                  <c:v>1.976216359350759E-2</c:v>
                </c:pt>
                <c:pt idx="14">
                  <c:v>2.2170042035015807E-2</c:v>
                </c:pt>
                <c:pt idx="15">
                  <c:v>2.4847246310950769E-2</c:v>
                </c:pt>
                <c:pt idx="16">
                  <c:v>2.7819806700581168E-2</c:v>
                </c:pt>
                <c:pt idx="17">
                  <c:v>3.1115479402679377E-2</c:v>
                </c:pt>
                <c:pt idx="18">
                  <c:v>3.4763680603926192E-2</c:v>
                </c:pt>
                <c:pt idx="19">
                  <c:v>3.8795364106069451E-2</c:v>
                </c:pt>
                <c:pt idx="20">
                  <c:v>4.3242828571178331E-2</c:v>
                </c:pt>
                <c:pt idx="21">
                  <c:v>4.8139438312151922E-2</c:v>
                </c:pt>
                <c:pt idx="22">
                  <c:v>5.3519239414268775E-2</c:v>
                </c:pt>
                <c:pt idx="23">
                  <c:v>5.9416450970488435E-2</c:v>
                </c:pt>
                <c:pt idx="24">
                  <c:v>6.5864809563724216E-2</c:v>
                </c:pt>
                <c:pt idx="25">
                  <c:v>7.5404791119279169E-2</c:v>
                </c:pt>
                <c:pt idx="26">
                  <c:v>8.7068140263787813E-2</c:v>
                </c:pt>
                <c:pt idx="27">
                  <c:v>9.7942193187495502E-2</c:v>
                </c:pt>
                <c:pt idx="28">
                  <c:v>0.10806660805243601</c:v>
                </c:pt>
                <c:pt idx="29">
                  <c:v>0.11747927531385136</c:v>
                </c:pt>
                <c:pt idx="30">
                  <c:v>0.1262163970638169</c:v>
                </c:pt>
                <c:pt idx="31">
                  <c:v>0.13431256356797361</c:v>
                </c:pt>
                <c:pt idx="32">
                  <c:v>0.14180082723474396</c:v>
                </c:pt>
                <c:pt idx="33">
                  <c:v>0.14871277428110316</c:v>
                </c:pt>
                <c:pt idx="34">
                  <c:v>0.15507859439444213</c:v>
                </c:pt>
                <c:pt idx="35">
                  <c:v>0.16092714874064351</c:v>
                </c:pt>
                <c:pt idx="36">
                  <c:v>0.16628603674065193</c:v>
                </c:pt>
                <c:pt idx="37">
                  <c:v>0.17118166214133435</c:v>
                </c:pt>
                <c:pt idx="38">
                  <c:v>0.17563929905634709</c:v>
                </c:pt>
                <c:pt idx="39">
                  <c:v>0.17968315887275535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9-486A-BA97-33239F3DC3E7}"/>
            </c:ext>
          </c:extLst>
        </c:ser>
        <c:ser>
          <c:idx val="0"/>
          <c:order val="2"/>
          <c:tx>
            <c:strRef>
              <c:f>Charts!$D$28</c:f>
              <c:strCache>
                <c:ptCount val="1"/>
                <c:pt idx="0">
                  <c:v>Eat Healthily</c:v>
                </c:pt>
              </c:strCache>
            </c:strRef>
          </c:tx>
          <c:marker>
            <c:symbol val="none"/>
          </c:marker>
          <c:cat>
            <c:numRef>
              <c:f>Charts!$A$29:$A$68</c:f>
              <c:numCache>
                <c:formatCode>General</c:formatCode>
                <c:ptCount val="4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</c:numCache>
            </c:numRef>
          </c:cat>
          <c:val>
            <c:numRef>
              <c:f>Charts!$D$29:$D$68</c:f>
              <c:numCache>
                <c:formatCode>0.000</c:formatCode>
                <c:ptCount val="40"/>
                <c:pt idx="0">
                  <c:v>4.0192086450981891E-3</c:v>
                </c:pt>
                <c:pt idx="1">
                  <c:v>4.4781819562830878E-3</c:v>
                </c:pt>
                <c:pt idx="2">
                  <c:v>5.0013805785887348E-3</c:v>
                </c:pt>
                <c:pt idx="3">
                  <c:v>5.598835719721456E-3</c:v>
                </c:pt>
                <c:pt idx="4">
                  <c:v>6.2822825180120266E-3</c:v>
                </c:pt>
                <c:pt idx="5">
                  <c:v>7.0654677466645416E-3</c:v>
                </c:pt>
                <c:pt idx="6">
                  <c:v>7.9645155414469065E-3</c:v>
                </c:pt>
                <c:pt idx="7">
                  <c:v>8.9983623500993221E-3</c:v>
                </c:pt>
                <c:pt idx="8">
                  <c:v>1.0189274455588974E-2</c:v>
                </c:pt>
                <c:pt idx="9">
                  <c:v>1.15634639736525E-2</c:v>
                </c:pt>
                <c:pt idx="10">
                  <c:v>1.3151822229604865E-2</c:v>
                </c:pt>
                <c:pt idx="11">
                  <c:v>1.4945503542200445E-2</c:v>
                </c:pt>
                <c:pt idx="12">
                  <c:v>1.6968837995567254E-2</c:v>
                </c:pt>
                <c:pt idx="13">
                  <c:v>1.9248621216307091E-2</c:v>
                </c:pt>
                <c:pt idx="14">
                  <c:v>2.1814274394200098E-2</c:v>
                </c:pt>
                <c:pt idx="15">
                  <c:v>2.4697991635176383E-2</c:v>
                </c:pt>
                <c:pt idx="16">
                  <c:v>2.7934866550681059E-2</c:v>
                </c:pt>
                <c:pt idx="17">
                  <c:v>3.1562987874368724E-2</c:v>
                </c:pt>
                <c:pt idx="18">
                  <c:v>3.5623491413983022E-2</c:v>
                </c:pt>
                <c:pt idx="19">
                  <c:v>4.0160552774333211E-2</c:v>
                </c:pt>
                <c:pt idx="20">
                  <c:v>4.5221302027435767E-2</c:v>
                </c:pt>
                <c:pt idx="21">
                  <c:v>5.0855637890457744E-2</c:v>
                </c:pt>
                <c:pt idx="22">
                  <c:v>5.7115915080073479E-2</c:v>
                </c:pt>
                <c:pt idx="23">
                  <c:v>6.4056474488681472E-2</c:v>
                </c:pt>
                <c:pt idx="24">
                  <c:v>7.1732981910263768E-2</c:v>
                </c:pt>
                <c:pt idx="25">
                  <c:v>8.2960909450293427E-2</c:v>
                </c:pt>
                <c:pt idx="26">
                  <c:v>9.6770492248600751E-2</c:v>
                </c:pt>
                <c:pt idx="27">
                  <c:v>0.10996706290422353</c:v>
                </c:pt>
                <c:pt idx="28">
                  <c:v>0.12257261174550675</c:v>
                </c:pt>
                <c:pt idx="29">
                  <c:v>0.13460844197976035</c:v>
                </c:pt>
                <c:pt idx="30">
                  <c:v>0.14609519632651721</c:v>
                </c:pt>
                <c:pt idx="31">
                  <c:v>0.15705288364850431</c:v>
                </c:pt>
                <c:pt idx="32">
                  <c:v>0.16750090576925963</c:v>
                </c:pt>
                <c:pt idx="33">
                  <c:v>0.17745808471348976</c:v>
                </c:pt>
                <c:pt idx="34">
                  <c:v>0.18694269066998115</c:v>
                </c:pt>
                <c:pt idx="35">
                  <c:v>0.1959724710639443</c:v>
                </c:pt>
                <c:pt idx="36">
                  <c:v>0.2045646812461408</c:v>
                </c:pt>
                <c:pt idx="37">
                  <c:v>0.21273611747520926</c:v>
                </c:pt>
                <c:pt idx="38">
                  <c:v>0.22050315311060734</c:v>
                </c:pt>
                <c:pt idx="39">
                  <c:v>0.22788177928319672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69-486A-BA97-33239F3DC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673984"/>
        <c:axId val="75675904"/>
      </c:lineChart>
      <c:catAx>
        <c:axId val="7567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after age 65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5675904"/>
        <c:crosses val="autoZero"/>
        <c:auto val="1"/>
        <c:lblAlgn val="ctr"/>
        <c:lblOffset val="100"/>
        <c:noMultiLvlLbl val="0"/>
      </c:catAx>
      <c:valAx>
        <c:axId val="75675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qx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75673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b="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/>
            </a:pPr>
            <a:r>
              <a:rPr lang="en-US" sz="1600" b="0"/>
              <a:t>Annuity due factors at age 65</a:t>
            </a:r>
            <a:endParaRPr lang="en-US" sz="1600" b="0" baseline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Charts!$B$99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Charts!$A$100:$A$101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Charts!$B$100:$B$101</c:f>
              <c:numCache>
                <c:formatCode>0.00</c:formatCode>
                <c:ptCount val="2"/>
                <c:pt idx="0">
                  <c:v>13.50934722457446</c:v>
                </c:pt>
                <c:pt idx="1">
                  <c:v>12.747734209748899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E-40DC-9FA3-5028DA5F15EF}"/>
            </c:ext>
          </c:extLst>
        </c:ser>
        <c:ser>
          <c:idx val="1"/>
          <c:order val="1"/>
          <c:tx>
            <c:strRef>
              <c:f>Charts!$C$99</c:f>
              <c:strCache>
                <c:ptCount val="1"/>
                <c:pt idx="0">
                  <c:v>Get Active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Charts!$A$100:$A$101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Charts!$C$100:$C$101</c:f>
              <c:numCache>
                <c:formatCode>0.00</c:formatCode>
                <c:ptCount val="2"/>
                <c:pt idx="0">
                  <c:v>14.302710000394447</c:v>
                </c:pt>
                <c:pt idx="1">
                  <c:v>13.546525529302473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5E-40DC-9FA3-5028DA5F15EF}"/>
            </c:ext>
          </c:extLst>
        </c:ser>
        <c:ser>
          <c:idx val="2"/>
          <c:order val="2"/>
          <c:tx>
            <c:strRef>
              <c:f>Charts!$D$99</c:f>
              <c:strCache>
                <c:ptCount val="1"/>
                <c:pt idx="0">
                  <c:v>Eat Healthily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Charts!$A$100:$A$101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Charts!$D$100:$D$101</c:f>
              <c:numCache>
                <c:formatCode>0.00</c:formatCode>
                <c:ptCount val="2"/>
                <c:pt idx="0">
                  <c:v>14.263411589784944</c:v>
                </c:pt>
                <c:pt idx="1">
                  <c:v>13.535403944617073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5E-40DC-9FA3-5028DA5F1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979392"/>
        <c:axId val="75985280"/>
      </c:barChart>
      <c:catAx>
        <c:axId val="75979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5985280"/>
        <c:crosses val="autoZero"/>
        <c:auto val="1"/>
        <c:lblAlgn val="ctr"/>
        <c:lblOffset val="100"/>
        <c:noMultiLvlLbl val="0"/>
      </c:catAx>
      <c:valAx>
        <c:axId val="75985280"/>
        <c:scaling>
          <c:orientation val="minMax"/>
          <c:min val="12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5979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18</xdr:col>
      <xdr:colOff>161925</xdr:colOff>
      <xdr:row>25</xdr:row>
      <xdr:rowOff>14288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</xdr:colOff>
      <xdr:row>1</xdr:row>
      <xdr:rowOff>19050</xdr:rowOff>
    </xdr:from>
    <xdr:to>
      <xdr:col>14</xdr:col>
      <xdr:colOff>238124</xdr:colOff>
      <xdr:row>22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85725</xdr:colOff>
      <xdr:row>74</xdr:row>
      <xdr:rowOff>28574</xdr:rowOff>
    </xdr:from>
    <xdr:to>
      <xdr:col>14</xdr:col>
      <xdr:colOff>247650</xdr:colOff>
      <xdr:row>94</xdr:row>
      <xdr:rowOff>57149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66674</xdr:colOff>
      <xdr:row>26</xdr:row>
      <xdr:rowOff>138112</xdr:rowOff>
    </xdr:from>
    <xdr:to>
      <xdr:col>14</xdr:col>
      <xdr:colOff>590550</xdr:colOff>
      <xdr:row>48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85725</xdr:colOff>
      <xdr:row>98</xdr:row>
      <xdr:rowOff>28574</xdr:rowOff>
    </xdr:from>
    <xdr:to>
      <xdr:col>14</xdr:col>
      <xdr:colOff>247650</xdr:colOff>
      <xdr:row>118</xdr:row>
      <xdr:rowOff>57149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01"/>
  <sheetViews>
    <sheetView tabSelected="1" workbookViewId="0"/>
  </sheetViews>
  <sheetFormatPr defaultRowHeight="12.75" x14ac:dyDescent="0.2"/>
  <sheetData>
    <row r="1" spans="1:45" ht="18.75" x14ac:dyDescent="0.35">
      <c r="A1" s="2" t="s">
        <v>1</v>
      </c>
    </row>
    <row r="3" spans="1:45" ht="38.25" x14ac:dyDescent="0.2">
      <c r="A3" s="4" t="s">
        <v>7</v>
      </c>
      <c r="B3" s="5" t="s">
        <v>10</v>
      </c>
      <c r="C3" s="5" t="s">
        <v>9</v>
      </c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x14ac:dyDescent="0.2">
      <c r="A4" s="3">
        <v>65</v>
      </c>
      <c r="B4" s="14">
        <v>4.1866756719772802E-3</v>
      </c>
      <c r="C4" s="14">
        <v>6.1243167094099382E-3</v>
      </c>
      <c r="D4" s="3"/>
      <c r="E4" t="s">
        <v>2</v>
      </c>
      <c r="F4" s="6" t="str">
        <f>IF(COUNTIF(B$4:B$44,"&lt;0")=0,"OK","Error")</f>
        <v>OK</v>
      </c>
      <c r="G4" s="6" t="str">
        <f>IF(COUNTIF(C$4:C$44,"&lt;0")=0,"OK","Error")</f>
        <v>OK</v>
      </c>
      <c r="H4" t="s">
        <v>3</v>
      </c>
      <c r="I4" s="1"/>
      <c r="J4" s="1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x14ac:dyDescent="0.2">
      <c r="A5" s="3">
        <v>66</v>
      </c>
      <c r="B5" s="14">
        <v>4.8440009045983556E-3</v>
      </c>
      <c r="C5" s="14">
        <v>7.0500695090460752E-3</v>
      </c>
      <c r="D5" s="3"/>
      <c r="F5" s="6" t="str">
        <f>IF(COUNTIF(B$4:B$44,"&gt;1")=0,"OK","Error")</f>
        <v>OK</v>
      </c>
      <c r="G5" s="6" t="str">
        <f>IF(COUNTIF(C$4:C$44,"&gt;1")=0,"OK","Error")</f>
        <v>OK</v>
      </c>
      <c r="H5" t="s">
        <v>4</v>
      </c>
      <c r="I5" s="1"/>
      <c r="J5" s="1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x14ac:dyDescent="0.2">
      <c r="A6" s="3">
        <v>67</v>
      </c>
      <c r="B6" s="14">
        <v>5.6003511241289328E-3</v>
      </c>
      <c r="C6" s="14">
        <v>8.1106032528622807E-3</v>
      </c>
      <c r="D6" s="3"/>
      <c r="E6" s="3"/>
      <c r="F6" s="3"/>
      <c r="G6" s="1"/>
      <c r="H6" s="1"/>
      <c r="I6" s="1"/>
      <c r="J6" s="1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x14ac:dyDescent="0.2">
      <c r="A7" s="3">
        <v>68</v>
      </c>
      <c r="B7" s="14">
        <v>6.4699258153099182E-3</v>
      </c>
      <c r="C7" s="14">
        <v>9.3246542576859159E-3</v>
      </c>
      <c r="D7" s="3"/>
      <c r="E7" s="3"/>
      <c r="F7" s="3"/>
      <c r="G7" s="1"/>
      <c r="H7" s="1"/>
      <c r="I7" s="1"/>
      <c r="J7" s="1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x14ac:dyDescent="0.2">
      <c r="A8" s="3">
        <v>69</v>
      </c>
      <c r="B8" s="14">
        <v>7.4688334389696465E-3</v>
      </c>
      <c r="C8" s="14">
        <v>1.0713401873511441E-2</v>
      </c>
      <c r="D8" s="3"/>
      <c r="E8" s="3"/>
      <c r="F8" s="3"/>
      <c r="G8" s="1"/>
      <c r="H8" s="1"/>
      <c r="I8" s="1"/>
      <c r="J8" s="1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x14ac:dyDescent="0.2">
      <c r="A9" s="3">
        <v>70</v>
      </c>
      <c r="B9" s="14">
        <v>8.6153239836488371E-3</v>
      </c>
      <c r="C9" s="14">
        <v>1.2300754529094071E-2</v>
      </c>
      <c r="G9" s="1"/>
      <c r="H9" s="1"/>
      <c r="I9" s="1"/>
      <c r="J9" s="1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 x14ac:dyDescent="0.2">
      <c r="A10" s="3">
        <v>71</v>
      </c>
      <c r="B10" s="14">
        <v>9.9300447352678178E-3</v>
      </c>
      <c r="C10" s="14">
        <v>1.4113661829664559E-2</v>
      </c>
      <c r="G10" s="1"/>
      <c r="H10" s="1"/>
      <c r="I10" s="1"/>
      <c r="J10" s="1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x14ac:dyDescent="0.2">
      <c r="A11" s="3">
        <v>72</v>
      </c>
      <c r="B11" s="14">
        <v>1.1436320322894766E-2</v>
      </c>
      <c r="C11" s="14">
        <v>1.6182453098554372E-2</v>
      </c>
      <c r="G11" s="1"/>
      <c r="H11" s="1"/>
      <c r="I11" s="1"/>
      <c r="J11" s="1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x14ac:dyDescent="0.2">
      <c r="A12" s="3">
        <v>73</v>
      </c>
      <c r="B12" s="14">
        <v>1.3160457759574307E-2</v>
      </c>
      <c r="C12" s="14">
        <v>1.8541202079249364E-2</v>
      </c>
      <c r="G12" s="1"/>
      <c r="H12" s="1"/>
      <c r="I12" s="1"/>
      <c r="J12" s="1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x14ac:dyDescent="0.2">
      <c r="A13" s="3">
        <v>74</v>
      </c>
      <c r="B13" s="14">
        <v>1.5132076707340403E-2</v>
      </c>
      <c r="C13" s="14">
        <v>2.1228116589879109E-2</v>
      </c>
      <c r="G13" s="1"/>
      <c r="H13" s="1"/>
      <c r="I13" s="1"/>
      <c r="J13" s="1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x14ac:dyDescent="0.2">
      <c r="A14" s="3">
        <v>75</v>
      </c>
      <c r="B14" s="14">
        <v>1.7384464514165532E-2</v>
      </c>
      <c r="C14" s="14">
        <v>2.4285950685277058E-2</v>
      </c>
      <c r="G14" s="1"/>
      <c r="H14" s="1"/>
      <c r="I14" s="1"/>
      <c r="J14" s="1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x14ac:dyDescent="0.2">
      <c r="A15" s="3">
        <v>76</v>
      </c>
      <c r="B15" s="14">
        <v>1.9954954648514489E-2</v>
      </c>
      <c r="C15" s="14">
        <v>2.7762435257649765E-2</v>
      </c>
      <c r="G15" s="1"/>
      <c r="H15" s="1"/>
      <c r="I15" s="1"/>
      <c r="J15" s="1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x14ac:dyDescent="0.2">
      <c r="A16" s="3">
        <v>77</v>
      </c>
      <c r="B16" s="14">
        <v>2.2885325935800171E-2</v>
      </c>
      <c r="C16" s="14">
        <v>3.1710720908145862E-2</v>
      </c>
      <c r="G16" s="1"/>
      <c r="H16" s="1"/>
      <c r="I16" s="1"/>
      <c r="J16" s="1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x14ac:dyDescent="0.2">
      <c r="A17" s="3">
        <v>78</v>
      </c>
      <c r="B17" s="14">
        <v>2.6222218411613873E-2</v>
      </c>
      <c r="C17" s="14">
        <v>3.6189824248097024E-2</v>
      </c>
      <c r="D17" s="3"/>
      <c r="E17" s="3"/>
      <c r="F17" s="3"/>
      <c r="G17" s="1"/>
      <c r="H17" s="1"/>
      <c r="I17" s="1"/>
      <c r="J17" s="1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x14ac:dyDescent="0.2">
      <c r="A18" s="3">
        <v>79</v>
      </c>
      <c r="B18" s="14">
        <v>3.001755956972374E-2</v>
      </c>
      <c r="C18" s="14">
        <v>4.126506542858055E-2</v>
      </c>
      <c r="D18" s="3"/>
      <c r="E18" s="3"/>
      <c r="F18" s="3"/>
      <c r="G18" s="1"/>
      <c r="H18" s="1"/>
      <c r="I18" s="1"/>
      <c r="J18" s="1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x14ac:dyDescent="0.2">
      <c r="A19" s="3">
        <v>80</v>
      </c>
      <c r="B19" s="14">
        <v>3.4328992208777609E-2</v>
      </c>
      <c r="C19" s="14">
        <v>4.7008480529331598E-2</v>
      </c>
      <c r="D19" s="3"/>
      <c r="E19" s="3"/>
      <c r="F19" s="3"/>
      <c r="G19" s="1"/>
      <c r="H19" s="1"/>
      <c r="I19" s="1"/>
      <c r="J19" s="1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x14ac:dyDescent="0.2">
      <c r="A20" s="3">
        <v>81</v>
      </c>
      <c r="B20" s="14">
        <v>3.9220291871737367E-2</v>
      </c>
      <c r="C20" s="14">
        <v>5.3499187338330145E-2</v>
      </c>
      <c r="D20" s="3"/>
      <c r="E20" s="3"/>
      <c r="F20" s="3"/>
      <c r="G20" s="1"/>
      <c r="H20" s="1"/>
      <c r="I20" s="1"/>
      <c r="J20" s="1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x14ac:dyDescent="0.2">
      <c r="A21" s="3">
        <v>82</v>
      </c>
      <c r="B21" s="14">
        <v>4.4761757921751855E-2</v>
      </c>
      <c r="C21" s="14">
        <v>6.0823676902352575E-2</v>
      </c>
      <c r="D21" s="3"/>
      <c r="E21" s="3"/>
      <c r="F21" s="3"/>
      <c r="G21" s="1"/>
      <c r="H21" s="1"/>
      <c r="I21" s="1"/>
      <c r="J21" s="1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x14ac:dyDescent="0.2">
      <c r="A22" s="3">
        <v>83</v>
      </c>
      <c r="B22" s="14">
        <v>5.1030557502607765E-2</v>
      </c>
      <c r="C22" s="14">
        <v>6.9075995926868305E-2</v>
      </c>
      <c r="D22" s="3"/>
      <c r="E22" s="3"/>
      <c r="F22" s="3"/>
      <c r="G22" s="1"/>
      <c r="H22" s="1"/>
      <c r="I22" s="1"/>
      <c r="J22" s="1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x14ac:dyDescent="0.2">
      <c r="A23" s="3">
        <v>84</v>
      </c>
      <c r="B23" s="14">
        <v>5.8110995894909978E-2</v>
      </c>
      <c r="C23" s="14">
        <v>7.8357776592578365E-2</v>
      </c>
      <c r="D23" s="3"/>
      <c r="E23" s="3"/>
      <c r="F23" s="3"/>
      <c r="G23" s="1"/>
      <c r="H23" s="1"/>
      <c r="I23" s="1"/>
      <c r="J23" s="1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x14ac:dyDescent="0.2">
      <c r="A24" s="3">
        <v>85</v>
      </c>
      <c r="B24" s="14">
        <v>6.6094680027127595E-2</v>
      </c>
      <c r="C24" s="14">
        <v>8.8778060649511326E-2</v>
      </c>
      <c r="D24" s="3"/>
      <c r="E24" s="3"/>
      <c r="F24" s="3"/>
      <c r="G24" s="1"/>
      <c r="H24" s="1"/>
      <c r="I24" s="1"/>
      <c r="J24" s="1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x14ac:dyDescent="0.2">
      <c r="A25" s="3">
        <v>86</v>
      </c>
      <c r="B25" s="14">
        <v>7.5080534102616836E-2</v>
      </c>
      <c r="C25" s="14">
        <v>0.10045285387693581</v>
      </c>
      <c r="D25" s="3"/>
      <c r="E25" s="3"/>
      <c r="F25" s="3"/>
      <c r="G25" s="1"/>
      <c r="H25" s="1"/>
      <c r="I25" s="1"/>
      <c r="J25" s="1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x14ac:dyDescent="0.2">
      <c r="A26" s="3">
        <v>87</v>
      </c>
      <c r="B26" s="14">
        <v>8.5174617499677474E-2</v>
      </c>
      <c r="C26" s="14">
        <v>0.11350433546017036</v>
      </c>
      <c r="E26" s="3"/>
      <c r="F26" s="3"/>
      <c r="G26" s="1"/>
      <c r="H26" s="1"/>
      <c r="I26" s="1"/>
      <c r="J26" s="1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x14ac:dyDescent="0.2">
      <c r="A27" s="3">
        <v>88</v>
      </c>
      <c r="B27" s="14">
        <v>9.6489685440958373E-2</v>
      </c>
      <c r="C27" s="14">
        <v>0.12805963508263352</v>
      </c>
      <c r="E27" s="3"/>
      <c r="F27" s="3"/>
      <c r="G27" s="1"/>
      <c r="H27" s="1"/>
      <c r="I27" s="1"/>
      <c r="J27" s="1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x14ac:dyDescent="0.2">
      <c r="A28" s="3">
        <v>89</v>
      </c>
      <c r="B28" s="14">
        <v>0.10914442272020841</v>
      </c>
      <c r="C28" s="14">
        <v>0.1442490794519341</v>
      </c>
      <c r="D28" s="3"/>
      <c r="E28" s="3"/>
      <c r="F28" s="3"/>
      <c r="G28" s="1"/>
      <c r="H28" s="1"/>
      <c r="I28" s="1"/>
      <c r="J28" s="1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x14ac:dyDescent="0.2">
      <c r="A29" s="3">
        <v>90</v>
      </c>
      <c r="B29" s="14">
        <v>0.12750316731123479</v>
      </c>
      <c r="C29" s="14">
        <v>0.16344913666021166</v>
      </c>
      <c r="D29" s="3"/>
      <c r="E29" s="3"/>
      <c r="F29" s="3"/>
      <c r="G29" s="1"/>
      <c r="H29" s="1"/>
      <c r="I29" s="1"/>
      <c r="J29" s="1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x14ac:dyDescent="0.2">
      <c r="A30" s="3">
        <v>91</v>
      </c>
      <c r="B30" s="14">
        <v>0.15022950093951593</v>
      </c>
      <c r="C30" s="14">
        <v>0.18419090897320189</v>
      </c>
      <c r="D30" s="3"/>
      <c r="E30" s="3"/>
      <c r="F30" s="3"/>
      <c r="G30" s="1"/>
      <c r="H30" s="1"/>
      <c r="I30" s="1"/>
      <c r="J30" s="1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x14ac:dyDescent="0.2">
      <c r="A31" s="3">
        <v>92</v>
      </c>
      <c r="B31" s="14">
        <v>0.17244067151877751</v>
      </c>
      <c r="C31" s="14">
        <v>0.20448863112932381</v>
      </c>
      <c r="D31" s="3"/>
      <c r="E31" s="3"/>
      <c r="F31" s="3"/>
      <c r="G31" s="1"/>
      <c r="H31" s="1"/>
      <c r="I31" s="1"/>
      <c r="J31" s="1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x14ac:dyDescent="0.2">
      <c r="A32" s="3">
        <v>93</v>
      </c>
      <c r="B32" s="14">
        <v>0.19414907473653253</v>
      </c>
      <c r="C32" s="14">
        <v>0.22435255807295784</v>
      </c>
      <c r="D32" s="3"/>
      <c r="E32" s="3"/>
      <c r="F32" s="3"/>
      <c r="G32" s="1"/>
      <c r="H32" s="1"/>
      <c r="I32" s="1"/>
      <c r="J32" s="1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 x14ac:dyDescent="0.2">
      <c r="A33" s="3">
        <v>94</v>
      </c>
      <c r="B33" s="14">
        <v>0.21536691549053888</v>
      </c>
      <c r="C33" s="14">
        <v>0.24379280930024572</v>
      </c>
      <c r="D33" s="3"/>
      <c r="E33" s="3"/>
      <c r="F33" s="3"/>
      <c r="G33" s="1"/>
      <c r="H33" s="1"/>
      <c r="I33" s="1"/>
      <c r="J33" s="1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 x14ac:dyDescent="0.2">
      <c r="A34" s="3">
        <v>95</v>
      </c>
      <c r="B34" s="14">
        <v>0.23610622216907085</v>
      </c>
      <c r="C34" s="14">
        <v>0.2628193814217058</v>
      </c>
      <c r="D34" s="3"/>
      <c r="E34" s="3"/>
      <c r="F34" s="3"/>
      <c r="G34" s="1"/>
      <c r="H34" s="1"/>
      <c r="I34" s="1"/>
      <c r="J34" s="1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 x14ac:dyDescent="0.2">
      <c r="A35" s="3">
        <v>96</v>
      </c>
      <c r="B35" s="14">
        <v>0.25637886243507346</v>
      </c>
      <c r="C35" s="14">
        <v>0.28144216220619067</v>
      </c>
      <c r="D35" s="3"/>
      <c r="E35" s="3"/>
      <c r="F35" s="3"/>
      <c r="G35" s="1"/>
      <c r="H35" s="1"/>
      <c r="I35" s="1"/>
      <c r="J35" s="1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 x14ac:dyDescent="0.2">
      <c r="A36" s="3">
        <v>97</v>
      </c>
      <c r="B36" s="14">
        <v>0.27619656088876998</v>
      </c>
      <c r="C36" s="14">
        <v>0.2996709464661369</v>
      </c>
      <c r="D36" s="3"/>
      <c r="E36" s="3"/>
      <c r="F36" s="3"/>
      <c r="G36" s="1"/>
      <c r="H36" s="1"/>
      <c r="I36" s="1"/>
      <c r="J36" s="1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x14ac:dyDescent="0.2">
      <c r="A37" s="3">
        <v>98</v>
      </c>
      <c r="B37" s="14">
        <v>0.2955709190888699</v>
      </c>
      <c r="C37" s="14">
        <v>0.31751545424555538</v>
      </c>
      <c r="D37" s="3"/>
      <c r="E37" s="3"/>
      <c r="F37" s="3"/>
      <c r="G37" s="1"/>
      <c r="H37" s="1"/>
      <c r="I37" s="1"/>
      <c r="J37" s="1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 x14ac:dyDescent="0.2">
      <c r="A38" s="3">
        <v>99</v>
      </c>
      <c r="B38" s="14">
        <v>0.31451343855428693</v>
      </c>
      <c r="C38" s="14">
        <v>0.33498535190844791</v>
      </c>
      <c r="D38" s="3"/>
      <c r="E38" s="3"/>
      <c r="F38" s="3"/>
      <c r="G38" s="1"/>
      <c r="H38" s="1"/>
      <c r="I38" s="1"/>
      <c r="J38" s="1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 x14ac:dyDescent="0.2">
      <c r="A39" s="3">
        <v>100</v>
      </c>
      <c r="B39" s="14">
        <v>0.33303554756097753</v>
      </c>
      <c r="C39" s="14">
        <v>0.3520902769104477</v>
      </c>
      <c r="D39" s="3"/>
      <c r="E39" s="3"/>
      <c r="F39" s="3"/>
      <c r="G39" s="1"/>
      <c r="H39" s="1"/>
      <c r="I39" s="1"/>
      <c r="J39" s="1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x14ac:dyDescent="0.2">
      <c r="A40" s="3">
        <v>101</v>
      </c>
      <c r="B40" s="14">
        <v>0.3511486328139638</v>
      </c>
      <c r="C40" s="14">
        <v>0.36883986729140128</v>
      </c>
      <c r="D40" s="3"/>
      <c r="E40" s="3"/>
      <c r="F40" s="3"/>
      <c r="G40" s="1"/>
      <c r="H40" s="1"/>
      <c r="I40" s="1"/>
      <c r="J40" s="1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x14ac:dyDescent="0.2">
      <c r="A41" s="3">
        <v>102</v>
      </c>
      <c r="B41" s="14">
        <v>0.36886407744568728</v>
      </c>
      <c r="C41" s="14">
        <v>0.38524379728281766</v>
      </c>
      <c r="D41" s="3"/>
      <c r="E41" s="3"/>
      <c r="F41" s="3"/>
      <c r="G41" s="1"/>
      <c r="H41" s="1"/>
      <c r="I41" s="1"/>
      <c r="J41" s="1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x14ac:dyDescent="0.2">
      <c r="A42" s="3">
        <v>103</v>
      </c>
      <c r="B42" s="14">
        <v>0.38619330731897372</v>
      </c>
      <c r="C42" s="14">
        <v>0.40131182092995032</v>
      </c>
      <c r="D42" s="3"/>
      <c r="E42" s="3"/>
      <c r="F42" s="3"/>
      <c r="G42" s="1"/>
      <c r="H42" s="1"/>
      <c r="I42" s="1"/>
      <c r="J42" s="1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x14ac:dyDescent="0.2">
      <c r="A43" s="3">
        <v>104</v>
      </c>
      <c r="B43" s="14">
        <v>0.40314784837513762</v>
      </c>
      <c r="C43" s="14">
        <v>0.41705382635944321</v>
      </c>
      <c r="D43" s="3"/>
      <c r="E43" s="3"/>
      <c r="F43" s="3"/>
      <c r="G43" s="1"/>
      <c r="H43" s="1"/>
      <c r="I43" s="1"/>
      <c r="J43" s="1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x14ac:dyDescent="0.2">
      <c r="A44" s="3">
        <v>105</v>
      </c>
      <c r="B44" s="14">
        <v>1</v>
      </c>
      <c r="C44" s="14">
        <v>1</v>
      </c>
      <c r="D44" s="3"/>
      <c r="E44" s="3"/>
      <c r="F44" s="3"/>
      <c r="G44" s="1"/>
      <c r="H44" s="1"/>
      <c r="I44" s="1"/>
      <c r="J44" s="1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x14ac:dyDescent="0.2">
      <c r="A45" s="3"/>
      <c r="B45" s="14"/>
      <c r="C45" s="14"/>
      <c r="D45" s="3"/>
      <c r="E45" s="3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 x14ac:dyDescent="0.2">
      <c r="A46" s="3"/>
      <c r="B46" s="14"/>
      <c r="C46" s="14"/>
      <c r="D46" s="3"/>
      <c r="E46" s="3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x14ac:dyDescent="0.2">
      <c r="A47" s="3"/>
      <c r="B47" s="14"/>
      <c r="C47" s="14"/>
      <c r="D47" s="3"/>
      <c r="E47" s="3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 x14ac:dyDescent="0.2">
      <c r="A48" s="3"/>
      <c r="B48" s="14"/>
      <c r="C48" s="14"/>
      <c r="D48" s="3"/>
      <c r="E48" s="3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 x14ac:dyDescent="0.2">
      <c r="A49" s="3"/>
      <c r="B49" s="14"/>
      <c r="C49" s="14"/>
      <c r="D49" s="3"/>
      <c r="E49" s="3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 x14ac:dyDescent="0.2">
      <c r="A50" s="3"/>
      <c r="B50" s="14"/>
      <c r="C50" s="14"/>
      <c r="D50" s="3"/>
      <c r="E50" s="3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 x14ac:dyDescent="0.2">
      <c r="A51" s="3"/>
      <c r="B51" s="14"/>
      <c r="C51" s="14"/>
      <c r="D51" s="3"/>
      <c r="E51" s="3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 x14ac:dyDescent="0.2">
      <c r="A52" s="3"/>
      <c r="B52" s="14"/>
      <c r="C52" s="14"/>
      <c r="D52" s="3"/>
      <c r="E52" s="3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 x14ac:dyDescent="0.2">
      <c r="A53" s="3"/>
      <c r="B53" s="14"/>
      <c r="C53" s="14"/>
      <c r="D53" s="3"/>
      <c r="E53" s="3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 x14ac:dyDescent="0.2">
      <c r="A54" s="3"/>
      <c r="B54" s="14"/>
      <c r="C54" s="14"/>
      <c r="D54" s="3"/>
      <c r="E54" s="3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 x14ac:dyDescent="0.2">
      <c r="A55" s="3"/>
      <c r="B55" s="14"/>
      <c r="C55" s="14"/>
      <c r="D55" s="3"/>
      <c r="E55" s="3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 x14ac:dyDescent="0.2">
      <c r="A56" s="3"/>
      <c r="B56" s="14"/>
      <c r="C56" s="14"/>
      <c r="D56" s="3"/>
      <c r="E56" s="3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 x14ac:dyDescent="0.2">
      <c r="A57" s="3"/>
      <c r="B57" s="14"/>
      <c r="C57" s="14"/>
      <c r="D57" s="3"/>
      <c r="E57" s="3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 x14ac:dyDescent="0.2">
      <c r="A58" s="3"/>
      <c r="B58" s="14"/>
      <c r="C58" s="14"/>
      <c r="D58" s="3"/>
      <c r="E58" s="3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1:45" x14ac:dyDescent="0.2">
      <c r="A59" s="3"/>
      <c r="B59" s="14"/>
      <c r="C59" s="15"/>
      <c r="D59" s="3"/>
      <c r="E59" s="3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1:45" x14ac:dyDescent="0.2">
      <c r="B60" s="3"/>
      <c r="C60" s="3"/>
      <c r="D60" s="3"/>
      <c r="E60" s="3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 x14ac:dyDescent="0.2">
      <c r="B61" s="3"/>
      <c r="C61" s="3"/>
      <c r="D61" s="3"/>
      <c r="E61" s="3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 x14ac:dyDescent="0.2">
      <c r="B62" s="3"/>
      <c r="C62" s="3"/>
      <c r="D62" s="3"/>
      <c r="E62" s="3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 x14ac:dyDescent="0.2">
      <c r="B63" s="3"/>
      <c r="C63" s="3"/>
      <c r="D63" s="3"/>
      <c r="E63" s="3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 x14ac:dyDescent="0.2">
      <c r="B64" s="3"/>
      <c r="C64" s="3"/>
      <c r="D64" s="3"/>
      <c r="E64" s="3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2:45" x14ac:dyDescent="0.2">
      <c r="B65" s="3"/>
      <c r="C65" s="3"/>
      <c r="D65" s="3"/>
      <c r="E65" s="3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2:45" x14ac:dyDescent="0.2">
      <c r="B66" s="3"/>
      <c r="C66" s="3"/>
      <c r="D66" s="3"/>
      <c r="E66" s="3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2:45" x14ac:dyDescent="0.2">
      <c r="B67" s="3"/>
      <c r="C67" s="3"/>
      <c r="D67" s="3"/>
      <c r="E67" s="3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2:45" x14ac:dyDescent="0.2">
      <c r="B68" s="3"/>
      <c r="C68" s="3"/>
      <c r="D68" s="3"/>
      <c r="E68" s="3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2:45" x14ac:dyDescent="0.2">
      <c r="B69" s="3"/>
      <c r="C69" s="3"/>
      <c r="D69" s="3"/>
      <c r="E69" s="3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2:45" x14ac:dyDescent="0.2">
      <c r="B70" s="3"/>
      <c r="C70" s="3"/>
      <c r="D70" s="3"/>
      <c r="E70" s="3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2:45" x14ac:dyDescent="0.2">
      <c r="B71" s="3"/>
      <c r="C71" s="3"/>
      <c r="D71" s="3"/>
      <c r="E71" s="3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2:45" x14ac:dyDescent="0.2">
      <c r="B72" s="3"/>
      <c r="C72" s="3"/>
      <c r="D72" s="3"/>
      <c r="E72" s="3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2:45" x14ac:dyDescent="0.2">
      <c r="B73" s="3"/>
      <c r="C73" s="3"/>
      <c r="D73" s="3"/>
      <c r="E73" s="3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2:45" x14ac:dyDescent="0.2">
      <c r="B74" s="3"/>
      <c r="C74" s="3"/>
      <c r="D74" s="3"/>
      <c r="E74" s="3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2:45" x14ac:dyDescent="0.2">
      <c r="B75" s="3"/>
      <c r="C75" s="3"/>
      <c r="D75" s="3"/>
      <c r="E75" s="3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2:45" x14ac:dyDescent="0.2">
      <c r="B76" s="3"/>
      <c r="C76" s="3"/>
      <c r="D76" s="3"/>
      <c r="E76" s="3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2:45" x14ac:dyDescent="0.2">
      <c r="B77" s="3"/>
      <c r="C77" s="3"/>
      <c r="D77" s="3"/>
      <c r="E77" s="3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2:45" x14ac:dyDescent="0.2">
      <c r="B78" s="3"/>
      <c r="C78" s="3"/>
      <c r="D78" s="3"/>
      <c r="E78" s="3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2:45" x14ac:dyDescent="0.2">
      <c r="B79" s="3"/>
      <c r="C79" s="3"/>
      <c r="D79" s="3"/>
      <c r="E79" s="3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2:45" x14ac:dyDescent="0.2">
      <c r="B80" s="3"/>
      <c r="C80" s="3"/>
      <c r="D80" s="3"/>
      <c r="E80" s="3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2:45" x14ac:dyDescent="0.2">
      <c r="B81" s="3"/>
      <c r="C81" s="3"/>
      <c r="D81" s="3"/>
      <c r="E81" s="3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2:45" x14ac:dyDescent="0.2">
      <c r="B82" s="3"/>
      <c r="C82" s="3"/>
      <c r="D82" s="3"/>
      <c r="E82" s="3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2:45" x14ac:dyDescent="0.2">
      <c r="B83" s="3"/>
      <c r="C83" s="3"/>
      <c r="D83" s="3"/>
      <c r="E83" s="3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2:45" x14ac:dyDescent="0.2">
      <c r="B84" s="3"/>
      <c r="C84" s="3"/>
      <c r="D84" s="3"/>
      <c r="E84" s="3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2:45" x14ac:dyDescent="0.2">
      <c r="B85" s="3"/>
      <c r="C85" s="3"/>
      <c r="D85" s="3"/>
      <c r="E85" s="3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2:45" x14ac:dyDescent="0.2">
      <c r="B86" s="3"/>
      <c r="C86" s="3"/>
      <c r="D86" s="3"/>
      <c r="E86" s="3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2:45" x14ac:dyDescent="0.2">
      <c r="B87" s="3"/>
      <c r="C87" s="3"/>
      <c r="D87" s="3"/>
      <c r="E87" s="3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2:45" x14ac:dyDescent="0.2">
      <c r="B88" s="3"/>
      <c r="C88" s="3"/>
      <c r="D88" s="3"/>
      <c r="E88" s="3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2:45" x14ac:dyDescent="0.2">
      <c r="B89" s="3"/>
      <c r="C89" s="3"/>
      <c r="D89" s="3"/>
      <c r="E89" s="3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2:45" x14ac:dyDescent="0.2">
      <c r="B90" s="3"/>
      <c r="C90" s="3"/>
      <c r="D90" s="3"/>
      <c r="E90" s="3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2:45" x14ac:dyDescent="0.2">
      <c r="B91" s="3"/>
      <c r="C91" s="3"/>
      <c r="D91" s="3"/>
      <c r="E91" s="3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2:45" x14ac:dyDescent="0.2">
      <c r="B92" s="3"/>
      <c r="C92" s="3"/>
      <c r="D92" s="3"/>
      <c r="E92" s="3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spans="2:45" x14ac:dyDescent="0.2">
      <c r="B93" s="3"/>
      <c r="C93" s="3"/>
      <c r="D93" s="3"/>
      <c r="E93" s="3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spans="2:45" x14ac:dyDescent="0.2">
      <c r="B94" s="3"/>
      <c r="C94" s="3"/>
      <c r="D94" s="3"/>
      <c r="E94" s="3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2:45" x14ac:dyDescent="0.2">
      <c r="B95" s="3"/>
      <c r="C95" s="3"/>
      <c r="D95" s="3"/>
      <c r="E95" s="3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2:45" x14ac:dyDescent="0.2">
      <c r="B96" s="3"/>
      <c r="C96" s="3"/>
      <c r="D96" s="3"/>
      <c r="E96" s="3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spans="2:45" x14ac:dyDescent="0.2">
      <c r="B97" s="3"/>
      <c r="C97" s="3"/>
      <c r="D97" s="3"/>
      <c r="E97" s="3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spans="2:45" x14ac:dyDescent="0.2">
      <c r="B98" s="3"/>
      <c r="C98" s="3"/>
      <c r="D98" s="3"/>
      <c r="E98" s="3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spans="2:45" x14ac:dyDescent="0.2">
      <c r="B99" s="3"/>
      <c r="C99" s="3"/>
      <c r="D99" s="3"/>
      <c r="E99" s="3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spans="2:45" x14ac:dyDescent="0.2">
      <c r="B100" s="3"/>
      <c r="C100" s="3"/>
      <c r="D100" s="3"/>
      <c r="E100" s="3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2:45" x14ac:dyDescent="0.2">
      <c r="B101" s="3"/>
      <c r="C101" s="3"/>
      <c r="D101" s="3"/>
      <c r="E101" s="3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spans="2:45" x14ac:dyDescent="0.2">
      <c r="B102" s="3"/>
      <c r="C102" s="3"/>
      <c r="D102" s="3"/>
      <c r="E102" s="3"/>
      <c r="F102" s="3"/>
    </row>
    <row r="103" spans="2:45" x14ac:dyDescent="0.2">
      <c r="B103" s="3"/>
      <c r="C103" s="3"/>
      <c r="D103" s="3"/>
      <c r="E103" s="3"/>
      <c r="F103" s="3"/>
    </row>
    <row r="104" spans="2:45" x14ac:dyDescent="0.2">
      <c r="B104" s="3"/>
      <c r="C104" s="3"/>
      <c r="D104" s="3"/>
      <c r="E104" s="3"/>
      <c r="F104" s="3"/>
    </row>
    <row r="105" spans="2:45" x14ac:dyDescent="0.2">
      <c r="B105" s="3"/>
      <c r="C105" s="3"/>
      <c r="D105" s="3"/>
      <c r="E105" s="3"/>
      <c r="F105" s="3"/>
    </row>
    <row r="106" spans="2:45" x14ac:dyDescent="0.2">
      <c r="B106" s="3"/>
      <c r="C106" s="3"/>
      <c r="D106" s="3"/>
      <c r="E106" s="3"/>
      <c r="F106" s="3"/>
    </row>
    <row r="107" spans="2:45" x14ac:dyDescent="0.2">
      <c r="B107" s="3"/>
      <c r="C107" s="3"/>
      <c r="D107" s="3"/>
      <c r="E107" s="3"/>
      <c r="F107" s="3"/>
    </row>
    <row r="108" spans="2:45" x14ac:dyDescent="0.2">
      <c r="B108" s="3"/>
      <c r="C108" s="3"/>
      <c r="D108" s="3"/>
      <c r="E108" s="3"/>
      <c r="F108" s="3"/>
    </row>
    <row r="109" spans="2:45" x14ac:dyDescent="0.2">
      <c r="B109" s="3"/>
      <c r="C109" s="3"/>
      <c r="D109" s="3"/>
      <c r="E109" s="3"/>
      <c r="F109" s="3"/>
    </row>
    <row r="110" spans="2:45" x14ac:dyDescent="0.2">
      <c r="B110" s="3"/>
      <c r="C110" s="3"/>
      <c r="D110" s="3"/>
      <c r="E110" s="3"/>
      <c r="F110" s="3"/>
    </row>
    <row r="111" spans="2:45" x14ac:dyDescent="0.2">
      <c r="B111" s="3"/>
      <c r="C111" s="3"/>
      <c r="D111" s="3"/>
      <c r="E111" s="3"/>
      <c r="F111" s="3"/>
    </row>
    <row r="112" spans="2:45" x14ac:dyDescent="0.2">
      <c r="B112" s="3"/>
      <c r="C112" s="3"/>
      <c r="D112" s="3"/>
      <c r="E112" s="3"/>
      <c r="F112" s="3"/>
    </row>
    <row r="113" spans="2:6" x14ac:dyDescent="0.2">
      <c r="B113" s="3"/>
      <c r="C113" s="3"/>
      <c r="D113" s="3"/>
      <c r="E113" s="3"/>
      <c r="F113" s="3"/>
    </row>
    <row r="114" spans="2:6" x14ac:dyDescent="0.2">
      <c r="B114" s="3"/>
      <c r="C114" s="3"/>
      <c r="D114" s="3"/>
      <c r="E114" s="3"/>
      <c r="F114" s="3"/>
    </row>
    <row r="115" spans="2:6" x14ac:dyDescent="0.2">
      <c r="B115" s="3"/>
      <c r="C115" s="3"/>
      <c r="D115" s="3"/>
      <c r="E115" s="3"/>
      <c r="F115" s="3"/>
    </row>
    <row r="116" spans="2:6" x14ac:dyDescent="0.2">
      <c r="B116" s="3"/>
      <c r="C116" s="3"/>
      <c r="D116" s="3"/>
      <c r="E116" s="3"/>
      <c r="F116" s="3"/>
    </row>
    <row r="117" spans="2:6" x14ac:dyDescent="0.2">
      <c r="B117" s="3"/>
      <c r="C117" s="3"/>
      <c r="D117" s="3"/>
      <c r="E117" s="3"/>
      <c r="F117" s="3"/>
    </row>
    <row r="118" spans="2:6" x14ac:dyDescent="0.2">
      <c r="B118" s="3"/>
      <c r="C118" s="3"/>
      <c r="D118" s="3"/>
      <c r="E118" s="3"/>
      <c r="F118" s="3"/>
    </row>
    <row r="119" spans="2:6" x14ac:dyDescent="0.2">
      <c r="B119" s="3"/>
      <c r="C119" s="3"/>
      <c r="D119" s="3"/>
      <c r="E119" s="3"/>
      <c r="F119" s="3"/>
    </row>
    <row r="120" spans="2:6" x14ac:dyDescent="0.2">
      <c r="B120" s="3"/>
      <c r="C120" s="3"/>
      <c r="D120" s="3"/>
      <c r="E120" s="3"/>
      <c r="F120" s="3"/>
    </row>
    <row r="121" spans="2:6" x14ac:dyDescent="0.2">
      <c r="B121" s="3"/>
      <c r="C121" s="3"/>
      <c r="D121" s="3"/>
      <c r="E121" s="3"/>
      <c r="F121" s="3"/>
    </row>
    <row r="122" spans="2:6" x14ac:dyDescent="0.2">
      <c r="B122" s="3"/>
      <c r="C122" s="3"/>
      <c r="D122" s="3"/>
      <c r="E122" s="3"/>
      <c r="F122" s="3"/>
    </row>
    <row r="123" spans="2:6" x14ac:dyDescent="0.2">
      <c r="B123" s="3"/>
      <c r="C123" s="3"/>
      <c r="D123" s="3"/>
      <c r="E123" s="3"/>
      <c r="F123" s="3"/>
    </row>
    <row r="124" spans="2:6" x14ac:dyDescent="0.2">
      <c r="B124" s="3"/>
      <c r="C124" s="3"/>
      <c r="D124" s="3"/>
      <c r="E124" s="3"/>
      <c r="F124" s="3"/>
    </row>
    <row r="125" spans="2:6" x14ac:dyDescent="0.2">
      <c r="B125" s="3"/>
      <c r="C125" s="3"/>
      <c r="D125" s="3"/>
      <c r="E125" s="3"/>
      <c r="F125" s="3"/>
    </row>
    <row r="126" spans="2:6" x14ac:dyDescent="0.2">
      <c r="B126" s="3"/>
      <c r="C126" s="3"/>
      <c r="D126" s="3"/>
      <c r="E126" s="3"/>
      <c r="F126" s="3"/>
    </row>
    <row r="127" spans="2:6" x14ac:dyDescent="0.2">
      <c r="B127" s="3"/>
      <c r="C127" s="3"/>
      <c r="D127" s="3"/>
      <c r="E127" s="3"/>
      <c r="F127" s="3"/>
    </row>
    <row r="128" spans="2:6" x14ac:dyDescent="0.2">
      <c r="B128" s="3"/>
      <c r="C128" s="3"/>
      <c r="D128" s="3"/>
      <c r="E128" s="3"/>
      <c r="F128" s="3"/>
    </row>
    <row r="129" spans="2:6" x14ac:dyDescent="0.2">
      <c r="B129" s="3"/>
      <c r="C129" s="3"/>
      <c r="D129" s="3"/>
      <c r="E129" s="3"/>
      <c r="F129" s="3"/>
    </row>
    <row r="130" spans="2:6" x14ac:dyDescent="0.2">
      <c r="B130" s="3"/>
      <c r="C130" s="3"/>
      <c r="D130" s="3"/>
      <c r="E130" s="3"/>
      <c r="F130" s="3"/>
    </row>
    <row r="131" spans="2:6" x14ac:dyDescent="0.2">
      <c r="B131" s="3"/>
      <c r="C131" s="3"/>
      <c r="D131" s="3"/>
      <c r="E131" s="3"/>
      <c r="F131" s="3"/>
    </row>
    <row r="132" spans="2:6" x14ac:dyDescent="0.2">
      <c r="B132" s="3"/>
      <c r="C132" s="3"/>
      <c r="D132" s="3"/>
      <c r="E132" s="3"/>
      <c r="F132" s="3"/>
    </row>
    <row r="133" spans="2:6" x14ac:dyDescent="0.2">
      <c r="B133" s="3"/>
      <c r="C133" s="3"/>
      <c r="D133" s="3"/>
      <c r="E133" s="3"/>
      <c r="F133" s="3"/>
    </row>
    <row r="134" spans="2:6" x14ac:dyDescent="0.2">
      <c r="B134" s="3"/>
      <c r="C134" s="3"/>
      <c r="D134" s="3"/>
      <c r="E134" s="3"/>
      <c r="F134" s="3"/>
    </row>
    <row r="135" spans="2:6" x14ac:dyDescent="0.2">
      <c r="B135" s="3"/>
      <c r="C135" s="3"/>
      <c r="D135" s="3"/>
      <c r="E135" s="3"/>
      <c r="F135" s="3"/>
    </row>
    <row r="136" spans="2:6" x14ac:dyDescent="0.2">
      <c r="B136" s="3"/>
      <c r="C136" s="3"/>
      <c r="D136" s="3"/>
      <c r="E136" s="3"/>
      <c r="F136" s="3"/>
    </row>
    <row r="137" spans="2:6" x14ac:dyDescent="0.2">
      <c r="B137" s="3"/>
      <c r="C137" s="3"/>
      <c r="D137" s="3"/>
      <c r="E137" s="3"/>
      <c r="F137" s="3"/>
    </row>
    <row r="138" spans="2:6" x14ac:dyDescent="0.2">
      <c r="B138" s="3"/>
      <c r="C138" s="3"/>
      <c r="D138" s="3"/>
      <c r="E138" s="3"/>
      <c r="F138" s="3"/>
    </row>
    <row r="139" spans="2:6" x14ac:dyDescent="0.2">
      <c r="B139" s="3"/>
      <c r="C139" s="3"/>
      <c r="D139" s="3"/>
      <c r="E139" s="3"/>
      <c r="F139" s="3"/>
    </row>
    <row r="140" spans="2:6" x14ac:dyDescent="0.2">
      <c r="B140" s="3"/>
      <c r="C140" s="3"/>
      <c r="D140" s="3"/>
      <c r="E140" s="3"/>
      <c r="F140" s="3"/>
    </row>
    <row r="141" spans="2:6" x14ac:dyDescent="0.2">
      <c r="B141" s="3"/>
      <c r="C141" s="3"/>
      <c r="D141" s="3"/>
      <c r="E141" s="3"/>
      <c r="F141" s="3"/>
    </row>
    <row r="142" spans="2:6" x14ac:dyDescent="0.2">
      <c r="B142" s="3"/>
      <c r="C142" s="3"/>
      <c r="D142" s="3"/>
      <c r="E142" s="3"/>
      <c r="F142" s="3"/>
    </row>
    <row r="143" spans="2:6" x14ac:dyDescent="0.2">
      <c r="B143" s="3"/>
      <c r="C143" s="3"/>
      <c r="D143" s="3"/>
      <c r="E143" s="3"/>
      <c r="F143" s="3"/>
    </row>
    <row r="144" spans="2:6" x14ac:dyDescent="0.2">
      <c r="B144" s="3"/>
      <c r="C144" s="3"/>
      <c r="D144" s="3"/>
      <c r="E144" s="3"/>
      <c r="F144" s="3"/>
    </row>
    <row r="145" spans="2:6" x14ac:dyDescent="0.2">
      <c r="B145" s="3"/>
      <c r="C145" s="3"/>
      <c r="D145" s="3"/>
      <c r="E145" s="3"/>
      <c r="F145" s="3"/>
    </row>
    <row r="146" spans="2:6" x14ac:dyDescent="0.2">
      <c r="B146" s="3"/>
      <c r="C146" s="3"/>
      <c r="D146" s="3"/>
      <c r="E146" s="3"/>
      <c r="F146" s="3"/>
    </row>
    <row r="147" spans="2:6" x14ac:dyDescent="0.2">
      <c r="B147" s="3"/>
      <c r="C147" s="3"/>
      <c r="D147" s="3"/>
      <c r="E147" s="3"/>
      <c r="F147" s="3"/>
    </row>
    <row r="148" spans="2:6" x14ac:dyDescent="0.2">
      <c r="B148" s="3"/>
      <c r="C148" s="3"/>
      <c r="D148" s="3"/>
      <c r="E148" s="3"/>
      <c r="F148" s="3"/>
    </row>
    <row r="149" spans="2:6" x14ac:dyDescent="0.2">
      <c r="B149" s="3"/>
      <c r="C149" s="3"/>
      <c r="D149" s="3"/>
      <c r="E149" s="3"/>
      <c r="F149" s="3"/>
    </row>
    <row r="150" spans="2:6" x14ac:dyDescent="0.2">
      <c r="B150" s="3"/>
      <c r="C150" s="3"/>
      <c r="D150" s="3"/>
      <c r="E150" s="3"/>
      <c r="F150" s="3"/>
    </row>
    <row r="151" spans="2:6" x14ac:dyDescent="0.2">
      <c r="B151" s="3"/>
      <c r="C151" s="3"/>
      <c r="D151" s="3"/>
      <c r="E151" s="3"/>
      <c r="F151" s="3"/>
    </row>
    <row r="152" spans="2:6" x14ac:dyDescent="0.2">
      <c r="B152" s="3"/>
      <c r="C152" s="3"/>
      <c r="D152" s="3"/>
      <c r="E152" s="3"/>
      <c r="F152" s="3"/>
    </row>
    <row r="153" spans="2:6" x14ac:dyDescent="0.2">
      <c r="B153" s="3"/>
      <c r="C153" s="3"/>
      <c r="D153" s="3"/>
      <c r="E153" s="3"/>
      <c r="F153" s="3"/>
    </row>
    <row r="154" spans="2:6" x14ac:dyDescent="0.2">
      <c r="B154" s="3"/>
      <c r="C154" s="3"/>
      <c r="D154" s="3"/>
      <c r="E154" s="3"/>
      <c r="F154" s="3"/>
    </row>
    <row r="155" spans="2:6" x14ac:dyDescent="0.2">
      <c r="B155" s="3"/>
      <c r="C155" s="3"/>
      <c r="D155" s="3"/>
      <c r="E155" s="3"/>
      <c r="F155" s="3"/>
    </row>
    <row r="156" spans="2:6" x14ac:dyDescent="0.2">
      <c r="B156" s="3"/>
      <c r="C156" s="3"/>
      <c r="D156" s="3"/>
      <c r="E156" s="3"/>
      <c r="F156" s="3"/>
    </row>
    <row r="157" spans="2:6" x14ac:dyDescent="0.2">
      <c r="B157" s="3"/>
      <c r="C157" s="3"/>
      <c r="D157" s="3"/>
      <c r="E157" s="3"/>
      <c r="F157" s="3"/>
    </row>
    <row r="158" spans="2:6" x14ac:dyDescent="0.2">
      <c r="B158" s="3"/>
      <c r="C158" s="3"/>
      <c r="D158" s="3"/>
      <c r="E158" s="3"/>
      <c r="F158" s="3"/>
    </row>
    <row r="159" spans="2:6" x14ac:dyDescent="0.2">
      <c r="B159" s="3"/>
      <c r="C159" s="3"/>
      <c r="D159" s="3"/>
      <c r="E159" s="3"/>
      <c r="F159" s="3"/>
    </row>
    <row r="160" spans="2:6" x14ac:dyDescent="0.2">
      <c r="B160" s="3"/>
      <c r="C160" s="3"/>
      <c r="D160" s="3"/>
      <c r="E160" s="3"/>
      <c r="F160" s="3"/>
    </row>
    <row r="161" spans="2:6" x14ac:dyDescent="0.2">
      <c r="B161" s="3"/>
      <c r="C161" s="3"/>
      <c r="D161" s="3"/>
      <c r="E161" s="3"/>
      <c r="F161" s="3"/>
    </row>
    <row r="162" spans="2:6" x14ac:dyDescent="0.2">
      <c r="B162" s="3"/>
      <c r="C162" s="3"/>
      <c r="D162" s="3"/>
      <c r="E162" s="3"/>
      <c r="F162" s="3"/>
    </row>
    <row r="163" spans="2:6" x14ac:dyDescent="0.2">
      <c r="B163" s="3"/>
      <c r="C163" s="3"/>
      <c r="D163" s="3"/>
      <c r="E163" s="3"/>
      <c r="F163" s="3"/>
    </row>
    <row r="164" spans="2:6" x14ac:dyDescent="0.2">
      <c r="B164" s="3"/>
      <c r="C164" s="3"/>
      <c r="D164" s="3"/>
      <c r="E164" s="3"/>
      <c r="F164" s="3"/>
    </row>
    <row r="165" spans="2:6" x14ac:dyDescent="0.2">
      <c r="B165" s="3"/>
      <c r="C165" s="3"/>
      <c r="D165" s="3"/>
      <c r="E165" s="3"/>
      <c r="F165" s="3"/>
    </row>
    <row r="166" spans="2:6" x14ac:dyDescent="0.2">
      <c r="B166" s="3"/>
      <c r="C166" s="3"/>
      <c r="D166" s="3"/>
      <c r="E166" s="3"/>
      <c r="F166" s="3"/>
    </row>
    <row r="167" spans="2:6" x14ac:dyDescent="0.2">
      <c r="B167" s="3"/>
      <c r="C167" s="3"/>
      <c r="D167" s="3"/>
      <c r="E167" s="3"/>
      <c r="F167" s="3"/>
    </row>
    <row r="168" spans="2:6" x14ac:dyDescent="0.2">
      <c r="B168" s="3"/>
      <c r="C168" s="3"/>
      <c r="D168" s="3"/>
      <c r="E168" s="3"/>
      <c r="F168" s="3"/>
    </row>
    <row r="169" spans="2:6" x14ac:dyDescent="0.2">
      <c r="B169" s="3"/>
      <c r="C169" s="3"/>
      <c r="D169" s="3"/>
      <c r="E169" s="3"/>
      <c r="F169" s="3"/>
    </row>
    <row r="170" spans="2:6" x14ac:dyDescent="0.2">
      <c r="B170" s="3"/>
      <c r="C170" s="3"/>
      <c r="D170" s="3"/>
      <c r="E170" s="3"/>
      <c r="F170" s="3"/>
    </row>
    <row r="171" spans="2:6" x14ac:dyDescent="0.2">
      <c r="B171" s="3"/>
      <c r="C171" s="3"/>
      <c r="D171" s="3"/>
      <c r="E171" s="3"/>
      <c r="F171" s="3"/>
    </row>
    <row r="172" spans="2:6" x14ac:dyDescent="0.2">
      <c r="B172" s="3"/>
      <c r="C172" s="3"/>
      <c r="D172" s="3"/>
      <c r="E172" s="3"/>
      <c r="F172" s="3"/>
    </row>
    <row r="173" spans="2:6" x14ac:dyDescent="0.2">
      <c r="B173" s="3"/>
      <c r="C173" s="3"/>
      <c r="D173" s="3"/>
      <c r="E173" s="3"/>
      <c r="F173" s="3"/>
    </row>
    <row r="174" spans="2:6" x14ac:dyDescent="0.2">
      <c r="B174" s="3"/>
      <c r="C174" s="3"/>
      <c r="D174" s="3"/>
      <c r="E174" s="3"/>
      <c r="F174" s="3"/>
    </row>
    <row r="175" spans="2:6" x14ac:dyDescent="0.2">
      <c r="B175" s="3"/>
      <c r="C175" s="3"/>
      <c r="D175" s="3"/>
      <c r="E175" s="3"/>
      <c r="F175" s="3"/>
    </row>
    <row r="176" spans="2:6" x14ac:dyDescent="0.2">
      <c r="B176" s="3"/>
      <c r="C176" s="3"/>
      <c r="D176" s="3"/>
      <c r="E176" s="3"/>
      <c r="F176" s="3"/>
    </row>
    <row r="177" spans="2:6" x14ac:dyDescent="0.2">
      <c r="B177" s="3"/>
      <c r="C177" s="3"/>
      <c r="D177" s="3"/>
      <c r="E177" s="3"/>
      <c r="F177" s="3"/>
    </row>
    <row r="178" spans="2:6" x14ac:dyDescent="0.2">
      <c r="B178" s="3"/>
      <c r="C178" s="3"/>
      <c r="D178" s="3"/>
      <c r="E178" s="3"/>
      <c r="F178" s="3"/>
    </row>
    <row r="179" spans="2:6" x14ac:dyDescent="0.2">
      <c r="B179" s="3"/>
      <c r="C179" s="3"/>
      <c r="D179" s="3"/>
      <c r="E179" s="3"/>
      <c r="F179" s="3"/>
    </row>
    <row r="180" spans="2:6" x14ac:dyDescent="0.2">
      <c r="B180" s="3"/>
      <c r="C180" s="3"/>
      <c r="D180" s="3"/>
      <c r="E180" s="3"/>
      <c r="F180" s="3"/>
    </row>
    <row r="181" spans="2:6" x14ac:dyDescent="0.2">
      <c r="B181" s="3"/>
      <c r="C181" s="3"/>
      <c r="D181" s="3"/>
      <c r="E181" s="3"/>
      <c r="F181" s="3"/>
    </row>
    <row r="182" spans="2:6" x14ac:dyDescent="0.2">
      <c r="B182" s="3"/>
      <c r="C182" s="3"/>
      <c r="D182" s="3"/>
      <c r="E182" s="3"/>
      <c r="F182" s="3"/>
    </row>
    <row r="183" spans="2:6" x14ac:dyDescent="0.2">
      <c r="B183" s="3"/>
      <c r="C183" s="3"/>
      <c r="D183" s="3"/>
      <c r="E183" s="3"/>
      <c r="F183" s="3"/>
    </row>
    <row r="184" spans="2:6" x14ac:dyDescent="0.2">
      <c r="B184" s="3"/>
      <c r="C184" s="3"/>
      <c r="D184" s="3"/>
      <c r="E184" s="3"/>
      <c r="F184" s="3"/>
    </row>
    <row r="185" spans="2:6" x14ac:dyDescent="0.2">
      <c r="B185" s="3"/>
      <c r="C185" s="3"/>
      <c r="D185" s="3"/>
      <c r="E185" s="3"/>
      <c r="F185" s="3"/>
    </row>
    <row r="186" spans="2:6" x14ac:dyDescent="0.2">
      <c r="B186" s="3"/>
      <c r="C186" s="3"/>
      <c r="D186" s="3"/>
      <c r="E186" s="3"/>
      <c r="F186" s="3"/>
    </row>
    <row r="187" spans="2:6" x14ac:dyDescent="0.2">
      <c r="B187" s="3"/>
      <c r="C187" s="3"/>
      <c r="D187" s="3"/>
      <c r="E187" s="3"/>
      <c r="F187" s="3"/>
    </row>
    <row r="188" spans="2:6" x14ac:dyDescent="0.2">
      <c r="B188" s="3"/>
      <c r="C188" s="3"/>
      <c r="D188" s="3"/>
      <c r="E188" s="3"/>
      <c r="F188" s="3"/>
    </row>
    <row r="189" spans="2:6" x14ac:dyDescent="0.2">
      <c r="B189" s="3"/>
      <c r="C189" s="3"/>
      <c r="D189" s="3"/>
      <c r="E189" s="3"/>
      <c r="F189" s="3"/>
    </row>
    <row r="190" spans="2:6" x14ac:dyDescent="0.2">
      <c r="B190" s="3"/>
      <c r="C190" s="3"/>
      <c r="D190" s="3"/>
      <c r="E190" s="3"/>
      <c r="F190" s="3"/>
    </row>
    <row r="191" spans="2:6" x14ac:dyDescent="0.2">
      <c r="B191" s="3"/>
      <c r="C191" s="3"/>
      <c r="D191" s="3"/>
      <c r="E191" s="3"/>
      <c r="F191" s="3"/>
    </row>
    <row r="192" spans="2:6" x14ac:dyDescent="0.2">
      <c r="B192" s="3"/>
      <c r="C192" s="3"/>
      <c r="D192" s="3"/>
      <c r="E192" s="3"/>
      <c r="F192" s="3"/>
    </row>
    <row r="193" spans="2:6" x14ac:dyDescent="0.2">
      <c r="B193" s="3"/>
      <c r="C193" s="3"/>
      <c r="D193" s="3"/>
      <c r="E193" s="3"/>
      <c r="F193" s="3"/>
    </row>
    <row r="194" spans="2:6" x14ac:dyDescent="0.2">
      <c r="B194" s="3"/>
      <c r="C194" s="3"/>
      <c r="D194" s="3"/>
      <c r="E194" s="3"/>
      <c r="F194" s="3"/>
    </row>
    <row r="195" spans="2:6" x14ac:dyDescent="0.2">
      <c r="B195" s="3"/>
      <c r="C195" s="3"/>
      <c r="D195" s="3"/>
      <c r="E195" s="3"/>
      <c r="F195" s="3"/>
    </row>
    <row r="196" spans="2:6" x14ac:dyDescent="0.2">
      <c r="B196" s="3"/>
      <c r="C196" s="3"/>
      <c r="D196" s="3"/>
      <c r="E196" s="3"/>
      <c r="F196" s="3"/>
    </row>
    <row r="197" spans="2:6" x14ac:dyDescent="0.2">
      <c r="B197" s="3"/>
      <c r="C197" s="3"/>
      <c r="D197" s="3"/>
      <c r="E197" s="3"/>
      <c r="F197" s="3"/>
    </row>
    <row r="198" spans="2:6" x14ac:dyDescent="0.2">
      <c r="B198" s="3"/>
      <c r="C198" s="3"/>
      <c r="D198" s="3"/>
      <c r="E198" s="3"/>
      <c r="F198" s="3"/>
    </row>
    <row r="199" spans="2:6" x14ac:dyDescent="0.2">
      <c r="B199" s="3"/>
      <c r="C199" s="3"/>
      <c r="D199" s="3"/>
      <c r="E199" s="3"/>
      <c r="F199" s="3"/>
    </row>
    <row r="200" spans="2:6" x14ac:dyDescent="0.2">
      <c r="B200" s="3"/>
      <c r="C200" s="3"/>
      <c r="D200" s="3"/>
      <c r="E200" s="3"/>
      <c r="F200" s="3"/>
    </row>
    <row r="201" spans="2:6" x14ac:dyDescent="0.2">
      <c r="B201" s="3"/>
      <c r="C201" s="3"/>
      <c r="D201" s="3"/>
      <c r="E201" s="3"/>
      <c r="F201" s="3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workbookViewId="0"/>
  </sheetViews>
  <sheetFormatPr defaultRowHeight="12.75" x14ac:dyDescent="0.2"/>
  <cols>
    <col min="2" max="2" width="4.7109375" customWidth="1"/>
    <col min="3" max="4" width="9.28515625" bestFit="1" customWidth="1"/>
    <col min="5" max="5" width="8.7109375" customWidth="1"/>
    <col min="6" max="7" width="10" customWidth="1"/>
  </cols>
  <sheetData>
    <row r="1" spans="1:13" ht="16.5" thickBot="1" x14ac:dyDescent="0.3">
      <c r="A1" s="2" t="s">
        <v>31</v>
      </c>
    </row>
    <row r="2" spans="1:13" ht="13.5" thickBot="1" x14ac:dyDescent="0.25">
      <c r="L2" s="28" t="s">
        <v>16</v>
      </c>
      <c r="M2" s="27">
        <v>0.05</v>
      </c>
    </row>
    <row r="3" spans="1:13" ht="27.75" customHeight="1" x14ac:dyDescent="0.25">
      <c r="C3" s="31" t="s">
        <v>5</v>
      </c>
      <c r="D3" s="31"/>
      <c r="F3" s="31" t="s">
        <v>18</v>
      </c>
      <c r="G3" s="31"/>
      <c r="I3" s="31" t="s">
        <v>19</v>
      </c>
      <c r="J3" s="31"/>
      <c r="L3" s="31" t="s">
        <v>17</v>
      </c>
      <c r="M3" s="31"/>
    </row>
    <row r="4" spans="1:13" x14ac:dyDescent="0.2">
      <c r="C4" s="5" t="str">
        <f>'Base mortality'!B3</f>
        <v>Female</v>
      </c>
      <c r="D4" s="5" t="str">
        <f>'Base mortality'!C3</f>
        <v>Male</v>
      </c>
      <c r="F4" s="5" t="str">
        <f>C4</f>
        <v>Female</v>
      </c>
      <c r="G4" s="5" t="str">
        <f>D4</f>
        <v>Male</v>
      </c>
      <c r="I4" s="5" t="str">
        <f>F4</f>
        <v>Female</v>
      </c>
      <c r="J4" s="5" t="str">
        <f>G4</f>
        <v>Male</v>
      </c>
      <c r="L4" s="5" t="str">
        <f>I4</f>
        <v>Female</v>
      </c>
      <c r="M4" s="5" t="str">
        <f>J4</f>
        <v>Male</v>
      </c>
    </row>
    <row r="5" spans="1:13" x14ac:dyDescent="0.2">
      <c r="A5" t="s">
        <v>0</v>
      </c>
      <c r="C5" s="4"/>
      <c r="D5" s="3"/>
      <c r="F5" s="4"/>
      <c r="G5" s="3"/>
      <c r="I5" s="4"/>
      <c r="J5" s="3"/>
    </row>
    <row r="6" spans="1:13" x14ac:dyDescent="0.2">
      <c r="A6">
        <f>'Base mortality'!A4</f>
        <v>65</v>
      </c>
      <c r="C6" s="7">
        <f>1-'Base mortality'!B4</f>
        <v>0.99581332432802272</v>
      </c>
      <c r="D6" s="7">
        <f>1-'Base mortality'!C4</f>
        <v>0.99387568329059006</v>
      </c>
      <c r="E6" s="8"/>
      <c r="F6" s="25" t="s">
        <v>8</v>
      </c>
      <c r="G6" s="25" t="s">
        <v>8</v>
      </c>
      <c r="I6" s="10"/>
      <c r="J6" s="10"/>
      <c r="L6" s="8">
        <f>1+(1+$M$2)^-1*(1-'Base mortality'!B4)*L7</f>
        <v>13.50934722457446</v>
      </c>
      <c r="M6" s="8">
        <f>1+(1+$M$2)^-1*(1-'Base mortality'!C4)*M7</f>
        <v>12.747734209748899</v>
      </c>
    </row>
    <row r="7" spans="1:13" x14ac:dyDescent="0.2">
      <c r="A7">
        <f>'Base mortality'!A5</f>
        <v>66</v>
      </c>
      <c r="C7" s="7">
        <f>1-'Base mortality'!B5</f>
        <v>0.99515599909540164</v>
      </c>
      <c r="D7" s="7">
        <f>1-'Base mortality'!C5</f>
        <v>0.99294993049095392</v>
      </c>
      <c r="E7" s="8"/>
      <c r="F7" s="7">
        <f>PRODUCT(C$6:C6)</f>
        <v>0.99581332432802272</v>
      </c>
      <c r="G7" s="7">
        <f>PRODUCT(D$6:D6)</f>
        <v>0.99387568329059006</v>
      </c>
      <c r="I7" s="7"/>
      <c r="J7" s="7"/>
      <c r="L7" s="8">
        <f>1+(1+$M$2)^-1*(1-'Base mortality'!B5)*L8</f>
        <v>13.190036992793392</v>
      </c>
      <c r="M7" s="8">
        <f>1+(1+$M$2)^-1*(1-'Base mortality'!C5)*M8</f>
        <v>12.411130614843499</v>
      </c>
    </row>
    <row r="8" spans="1:13" x14ac:dyDescent="0.2">
      <c r="A8">
        <f>'Base mortality'!A6</f>
        <v>67</v>
      </c>
      <c r="C8" s="7">
        <f>1-'Base mortality'!B6</f>
        <v>0.99439964887587107</v>
      </c>
      <c r="D8" s="7">
        <f>1-'Base mortality'!C6</f>
        <v>0.99188939674713772</v>
      </c>
      <c r="E8" s="8"/>
      <c r="F8" s="7">
        <f>PRODUCT(C$6:C7)</f>
        <v>0.99098960368416666</v>
      </c>
      <c r="G8" s="7">
        <f>PRODUCT(D$6:D7)</f>
        <v>0.98686879064004074</v>
      </c>
      <c r="I8" s="7"/>
      <c r="J8" s="7"/>
      <c r="L8" s="8">
        <f>1+(1+$M$2)^-1*(1-'Base mortality'!B6)*L9</f>
        <v>12.861841614850196</v>
      </c>
      <c r="M8" s="8">
        <f>1+(1+$M$2)^-1*(1-'Base mortality'!C6)*M9</f>
        <v>12.066758632695056</v>
      </c>
    </row>
    <row r="9" spans="1:13" x14ac:dyDescent="0.2">
      <c r="A9">
        <f>'Base mortality'!A7</f>
        <v>68</v>
      </c>
      <c r="C9" s="7">
        <f>1-'Base mortality'!B7</f>
        <v>0.99353007418469008</v>
      </c>
      <c r="D9" s="7">
        <f>1-'Base mortality'!C7</f>
        <v>0.99067534574231408</v>
      </c>
      <c r="E9" s="8"/>
      <c r="F9" s="7">
        <f>PRODUCT(C$6:C8)</f>
        <v>0.98543971394317398</v>
      </c>
      <c r="G9" s="7">
        <f>PRODUCT(D$6:D8)</f>
        <v>0.97886468941652738</v>
      </c>
      <c r="L9" s="8">
        <f>1+(1+$M$2)^-1*(1-'Base mortality'!B7)*L10</f>
        <v>12.525078533236117</v>
      </c>
      <c r="M9" s="8">
        <f>1+(1+$M$2)^-1*(1-'Base mortality'!C7)*M10</f>
        <v>11.715113199553759</v>
      </c>
    </row>
    <row r="10" spans="1:13" x14ac:dyDescent="0.2">
      <c r="A10">
        <f>'Base mortality'!A8</f>
        <v>69</v>
      </c>
      <c r="C10" s="7">
        <f>1-'Base mortality'!B8</f>
        <v>0.99253116656103035</v>
      </c>
      <c r="D10" s="7">
        <f>1-'Base mortality'!C8</f>
        <v>0.98928659812648856</v>
      </c>
      <c r="E10" s="8"/>
      <c r="F10" s="7">
        <f>PRODUCT(C$6:C9)</f>
        <v>0.97906399209850137</v>
      </c>
      <c r="G10" s="7">
        <f>PRODUCT(D$6:D9)</f>
        <v>0.9697371146226611</v>
      </c>
      <c r="L10" s="8">
        <f>1+(1+$M$2)^-1*(1-'Base mortality'!B8)*L11</f>
        <v>12.180137042986354</v>
      </c>
      <c r="M10" s="8">
        <f>1+(1+$M$2)^-1*(1-'Base mortality'!C8)*M11</f>
        <v>11.356766783270617</v>
      </c>
    </row>
    <row r="11" spans="1:13" x14ac:dyDescent="0.2">
      <c r="A11">
        <f>'Base mortality'!A9</f>
        <v>70</v>
      </c>
      <c r="C11" s="7">
        <f>1-'Base mortality'!B9</f>
        <v>0.99138467601635116</v>
      </c>
      <c r="D11" s="7">
        <f>1-'Base mortality'!C9</f>
        <v>0.98769924547090593</v>
      </c>
      <c r="E11" s="8"/>
      <c r="F11" s="7">
        <f>PRODUCT(C$6:C10)</f>
        <v>0.97175152621542493</v>
      </c>
      <c r="G11" s="7">
        <f>PRODUCT(D$6:D10)</f>
        <v>0.95934793120204909</v>
      </c>
      <c r="L11" s="8">
        <f>1+(1+$M$2)^-1*(1-'Base mortality'!B9)*L12</f>
        <v>11.827481383592238</v>
      </c>
      <c r="M11" s="8">
        <f>1+(1+$M$2)^-1*(1-'Base mortality'!C9)*M12</f>
        <v>10.992370808447705</v>
      </c>
    </row>
    <row r="12" spans="1:13" x14ac:dyDescent="0.2">
      <c r="A12">
        <f>'Base mortality'!A10</f>
        <v>71</v>
      </c>
      <c r="C12" s="7">
        <f>1-'Base mortality'!B10</f>
        <v>0.99006995526473218</v>
      </c>
      <c r="D12" s="7">
        <f>1-'Base mortality'!C10</f>
        <v>0.98588633817033544</v>
      </c>
      <c r="E12" s="8"/>
      <c r="F12" s="7">
        <f>PRODUCT(C$6:C11)</f>
        <v>0.96337957198547386</v>
      </c>
      <c r="G12" s="7">
        <f>PRODUCT(D$6:D11)</f>
        <v>0.94754722779233846</v>
      </c>
      <c r="L12" s="8">
        <f>1+(1+$M$2)^-1*(1-'Base mortality'!B10)*L13</f>
        <v>11.467652998687607</v>
      </c>
      <c r="M12" s="8">
        <f>1+(1+$M$2)^-1*(1-'Base mortality'!C10)*M13</f>
        <v>10.622656033181253</v>
      </c>
    </row>
    <row r="13" spans="1:13" x14ac:dyDescent="0.2">
      <c r="A13">
        <f>'Base mortality'!A11</f>
        <v>72</v>
      </c>
      <c r="C13" s="7">
        <f>1-'Base mortality'!B11</f>
        <v>0.98856367967710523</v>
      </c>
      <c r="D13" s="7">
        <f>1-'Base mortality'!C11</f>
        <v>0.98381754690144563</v>
      </c>
      <c r="E13" s="8"/>
      <c r="F13" s="7">
        <f>PRODUCT(C$6:C12)</f>
        <v>0.95381316973861496</v>
      </c>
      <c r="G13" s="7">
        <f>PRODUCT(D$6:D12)</f>
        <v>0.93417386665164126</v>
      </c>
      <c r="L13" s="8">
        <f>1+(1+$M$2)^-1*(1-'Base mortality'!B11)*L14</f>
        <v>11.101271773955734</v>
      </c>
      <c r="M13" s="8">
        <f>1+(1+$M$2)^-1*(1-'Base mortality'!C11)*M14</f>
        <v>10.248431734627246</v>
      </c>
    </row>
    <row r="14" spans="1:13" x14ac:dyDescent="0.2">
      <c r="A14">
        <f>'Base mortality'!A12</f>
        <v>73</v>
      </c>
      <c r="C14" s="7">
        <f>1-'Base mortality'!B12</f>
        <v>0.98683954224042569</v>
      </c>
      <c r="D14" s="7">
        <f>1-'Base mortality'!C12</f>
        <v>0.98145879792075064</v>
      </c>
      <c r="E14" s="8"/>
      <c r="F14" s="7">
        <f>PRODUCT(C$6:C13)</f>
        <v>0.94290505680128855</v>
      </c>
      <c r="G14" s="7">
        <f>PRODUCT(D$6:D13)</f>
        <v>0.91905664186865588</v>
      </c>
      <c r="L14" s="8">
        <f>1+(1+$M$2)^-1*(1-'Base mortality'!B12)*L15</f>
        <v>10.729036055742885</v>
      </c>
      <c r="M14" s="8">
        <f>1+(1+$M$2)^-1*(1-'Base mortality'!C12)*M15</f>
        <v>9.8705835771512191</v>
      </c>
    </row>
    <row r="15" spans="1:13" x14ac:dyDescent="0.2">
      <c r="A15">
        <f>'Base mortality'!A13</f>
        <v>74</v>
      </c>
      <c r="C15" s="7">
        <f>1-'Base mortality'!B13</f>
        <v>0.9848679232926596</v>
      </c>
      <c r="D15" s="7">
        <f>1-'Base mortality'!C13</f>
        <v>0.97877188341012089</v>
      </c>
      <c r="E15" s="8"/>
      <c r="F15" s="7">
        <f>PRODUCT(C$6:C14)</f>
        <v>0.93049599462996624</v>
      </c>
      <c r="G15" s="7">
        <f>PRODUCT(D$6:D14)</f>
        <v>0.90201622694949279</v>
      </c>
      <c r="L15" s="8">
        <f>1+(1+$M$2)^-1*(1-'Base mortality'!B13)*L16</f>
        <v>10.351721248763265</v>
      </c>
      <c r="M15" s="8">
        <f>1+(1+$M$2)^-1*(1-'Base mortality'!C13)*M16</f>
        <v>9.4900700627891883</v>
      </c>
    </row>
    <row r="16" spans="1:13" x14ac:dyDescent="0.2">
      <c r="A16">
        <f>'Base mortality'!A14</f>
        <v>75</v>
      </c>
      <c r="C16" s="7">
        <f>1-'Base mortality'!B14</f>
        <v>0.98261553548583447</v>
      </c>
      <c r="D16" s="7">
        <f>1-'Base mortality'!C14</f>
        <v>0.97571404931472294</v>
      </c>
      <c r="E16" s="8"/>
      <c r="F16" s="7">
        <f>PRODUCT(C$6:C15)</f>
        <v>0.91641565786335255</v>
      </c>
      <c r="G16" s="7">
        <f>PRODUCT(D$6:D15)</f>
        <v>0.88286812131784609</v>
      </c>
      <c r="I16" s="25" t="s">
        <v>8</v>
      </c>
      <c r="J16" s="25" t="s">
        <v>8</v>
      </c>
      <c r="L16" s="8">
        <f>1+(1+$M$2)^-1*(1-'Base mortality'!B14)*L17</f>
        <v>9.9701767911914825</v>
      </c>
      <c r="M16" s="8">
        <f>1+(1+$M$2)^-1*(1-'Base mortality'!C14)*M17</f>
        <v>9.1079175005207027</v>
      </c>
    </row>
    <row r="17" spans="1:13" x14ac:dyDescent="0.2">
      <c r="A17">
        <f>'Base mortality'!A15</f>
        <v>76</v>
      </c>
      <c r="C17" s="7">
        <f>1-'Base mortality'!B15</f>
        <v>0.98004504535148551</v>
      </c>
      <c r="D17" s="7">
        <f>1-'Base mortality'!C15</f>
        <v>0.97223756474235024</v>
      </c>
      <c r="E17" s="8"/>
      <c r="F17" s="7">
        <f>PRODUCT(C$6:C16)</f>
        <v>0.90048426237900148</v>
      </c>
      <c r="G17" s="7">
        <f>PRODUCT(D$6:D16)</f>
        <v>0.86142682966191764</v>
      </c>
      <c r="I17" s="7">
        <f>PRODUCT(C16:C$16)</f>
        <v>0.98261553548583447</v>
      </c>
      <c r="J17" s="7">
        <f>PRODUCT(D16:D$16)</f>
        <v>0.97571404931472294</v>
      </c>
      <c r="L17" s="8">
        <f>1+(1+$M$2)^-1*(1-'Base mortality'!B15)*L18</f>
        <v>9.5853213089025484</v>
      </c>
      <c r="M17" s="8">
        <f>1+(1+$M$2)^-1*(1-'Base mortality'!C15)*M18</f>
        <v>8.7252134798365635</v>
      </c>
    </row>
    <row r="18" spans="1:13" x14ac:dyDescent="0.2">
      <c r="A18">
        <f>'Base mortality'!A16</f>
        <v>77</v>
      </c>
      <c r="C18" s="7">
        <f>1-'Base mortality'!B16</f>
        <v>0.97711467406419983</v>
      </c>
      <c r="D18" s="7">
        <f>1-'Base mortality'!C16</f>
        <v>0.96828927909185414</v>
      </c>
      <c r="E18" s="8"/>
      <c r="F18" s="7">
        <f>PRODUCT(C$6:C17)</f>
        <v>0.88251513976152751</v>
      </c>
      <c r="G18" s="7">
        <f>PRODUCT(D$6:D17)</f>
        <v>0.83751152307422616</v>
      </c>
      <c r="I18" s="7">
        <f>PRODUCT(C$16:C17)</f>
        <v>0.96300748703828887</v>
      </c>
      <c r="J18" s="7">
        <f>PRODUCT(D$16:D17)</f>
        <v>0.94862585119064369</v>
      </c>
      <c r="L18" s="8">
        <f>1+(1+$M$2)^-1*(1-'Base mortality'!B16)*L19</f>
        <v>9.1981357562138015</v>
      </c>
      <c r="M18" s="8">
        <f>1+(1+$M$2)^-1*(1-'Base mortality'!C16)*M19</f>
        <v>8.3430988967989421</v>
      </c>
    </row>
    <row r="19" spans="1:13" x14ac:dyDescent="0.2">
      <c r="A19">
        <f>'Base mortality'!A17</f>
        <v>78</v>
      </c>
      <c r="C19" s="7">
        <f>1-'Base mortality'!B17</f>
        <v>0.97377778158838613</v>
      </c>
      <c r="D19" s="7">
        <f>1-'Base mortality'!C17</f>
        <v>0.96381017575190298</v>
      </c>
      <c r="E19" s="8"/>
      <c r="F19" s="7">
        <f>PRODUCT(C$6:C18)</f>
        <v>0.86231849314480669</v>
      </c>
      <c r="G19" s="7">
        <f>PRODUCT(D$6:D18)</f>
        <v>0.81095342890866318</v>
      </c>
      <c r="I19" s="7">
        <f>PRODUCT(C$16:C18)</f>
        <v>0.94096874681880172</v>
      </c>
      <c r="J19" s="7">
        <f>PRODUCT(D$16:D18)</f>
        <v>0.91854424157728487</v>
      </c>
      <c r="L19" s="8">
        <f>1+(1+$M$2)^-1*(1-'Base mortality'!B17)*L20</f>
        <v>8.809654355327913</v>
      </c>
      <c r="M19" s="8">
        <f>1+(1+$M$2)^-1*(1-'Base mortality'!C17)*M20</f>
        <v>7.9627586591377284</v>
      </c>
    </row>
    <row r="20" spans="1:13" x14ac:dyDescent="0.2">
      <c r="A20">
        <f>'Base mortality'!A18</f>
        <v>79</v>
      </c>
      <c r="C20" s="7">
        <f>1-'Base mortality'!B18</f>
        <v>0.96998244043027626</v>
      </c>
      <c r="D20" s="7">
        <f>1-'Base mortality'!C18</f>
        <v>0.95873493457141945</v>
      </c>
      <c r="E20" s="8"/>
      <c r="F20" s="7">
        <f>PRODUCT(C$6:C19)</f>
        <v>0.83970658927718977</v>
      </c>
      <c r="G20" s="7">
        <f>PRODUCT(D$6:D19)</f>
        <v>0.78160516684306702</v>
      </c>
      <c r="I20" s="7">
        <f>PRODUCT(C$16:C19)</f>
        <v>0.91629445882121652</v>
      </c>
      <c r="J20" s="7">
        <f>PRODUCT(D$16:D19)</f>
        <v>0.88530228691050139</v>
      </c>
      <c r="L20" s="8">
        <f>1+(1+$M$2)^-1*(1-'Base mortality'!B18)*L21</f>
        <v>8.4209531457152202</v>
      </c>
      <c r="M20" s="8">
        <f>1+(1+$M$2)^-1*(1-'Base mortality'!C18)*M21</f>
        <v>7.5854112936617648</v>
      </c>
    </row>
    <row r="21" spans="1:13" x14ac:dyDescent="0.2">
      <c r="A21">
        <f>'Base mortality'!A19</f>
        <v>80</v>
      </c>
      <c r="C21" s="7">
        <f>1-'Base mortality'!B19</f>
        <v>0.96567100779122239</v>
      </c>
      <c r="D21" s="7">
        <f>1-'Base mortality'!C19</f>
        <v>0.9529915194706684</v>
      </c>
      <c r="E21" s="8"/>
      <c r="F21" s="7">
        <f>PRODUCT(C$6:C20)</f>
        <v>0.81450064671247213</v>
      </c>
      <c r="G21" s="7">
        <f>PRODUCT(D$6:D20)</f>
        <v>0.74935217849397129</v>
      </c>
      <c r="I21" s="7">
        <f>PRODUCT(C$16:C20)</f>
        <v>0.88878953532014282</v>
      </c>
      <c r="J21" s="7">
        <f>PRODUCT(D$16:D20)</f>
        <v>0.84877023011706754</v>
      </c>
      <c r="L21" s="8">
        <f>1+(1+$M$2)^-1*(1-'Base mortality'!B19)*L22</f>
        <v>8.0331359395996014</v>
      </c>
      <c r="M21" s="8">
        <f>1+(1+$M$2)^-1*(1-'Base mortality'!C19)*M22</f>
        <v>7.2122977989071648</v>
      </c>
    </row>
    <row r="22" spans="1:13" x14ac:dyDescent="0.2">
      <c r="A22">
        <f>'Base mortality'!A20</f>
        <v>81</v>
      </c>
      <c r="C22" s="7">
        <f>1-'Base mortality'!B20</f>
        <v>0.96077970812826263</v>
      </c>
      <c r="D22" s="7">
        <f>1-'Base mortality'!C20</f>
        <v>0.94650081266166985</v>
      </c>
      <c r="E22" s="8"/>
      <c r="F22" s="7">
        <f>PRODUCT(C$6:C21)</f>
        <v>0.78653966035743539</v>
      </c>
      <c r="G22" s="7">
        <f>PRODUCT(D$6:D21)</f>
        <v>0.7141262712016252</v>
      </c>
      <c r="I22" s="7">
        <f>PRODUCT(C$16:C21)</f>
        <v>0.85827828628689462</v>
      </c>
      <c r="J22" s="7">
        <f>PRODUCT(D$16:D21)</f>
        <v>0.80887083128073312</v>
      </c>
      <c r="L22" s="8">
        <f>1+(1+$M$2)^-1*(1-'Base mortality'!B20)*L23</f>
        <v>7.6473174373027986</v>
      </c>
      <c r="M22" s="8">
        <f>1+(1+$M$2)^-1*(1-'Base mortality'!C20)*M23</f>
        <v>6.8446702363895362</v>
      </c>
    </row>
    <row r="23" spans="1:13" x14ac:dyDescent="0.2">
      <c r="A23">
        <f>'Base mortality'!A21</f>
        <v>82</v>
      </c>
      <c r="C23" s="7">
        <f>1-'Base mortality'!B21</f>
        <v>0.95523824207824815</v>
      </c>
      <c r="D23" s="7">
        <f>1-'Base mortality'!C21</f>
        <v>0.93917632309764743</v>
      </c>
      <c r="E23" s="8"/>
      <c r="F23" s="7">
        <f>PRODUCT(C$6:C22)</f>
        <v>0.75569134530951965</v>
      </c>
      <c r="G23" s="7">
        <f>PRODUCT(D$6:D22)</f>
        <v>0.6759210960353863</v>
      </c>
      <c r="I23" s="7">
        <f>PRODUCT(C$16:C22)</f>
        <v>0.82461636139154804</v>
      </c>
      <c r="J23" s="7">
        <f>PRODUCT(D$16:D22)</f>
        <v>0.7655968991455343</v>
      </c>
      <c r="L23" s="8">
        <f>1+(1+$M$2)^-1*(1-'Base mortality'!B21)*L24</f>
        <v>7.264603165657368</v>
      </c>
      <c r="M23" s="8">
        <f>1+(1+$M$2)^-1*(1-'Base mortality'!C21)*M24</f>
        <v>6.4837807491694912</v>
      </c>
    </row>
    <row r="24" spans="1:13" x14ac:dyDescent="0.2">
      <c r="A24">
        <f>'Base mortality'!A22</f>
        <v>83</v>
      </c>
      <c r="C24" s="7">
        <f>1-'Base mortality'!B22</f>
        <v>0.94896944249739223</v>
      </c>
      <c r="D24" s="7">
        <f>1-'Base mortality'!C22</f>
        <v>0.93092400407313169</v>
      </c>
      <c r="E24" s="8"/>
      <c r="F24" s="7">
        <f>PRODUCT(C$6:C23)</f>
        <v>0.72186527224721198</v>
      </c>
      <c r="G24" s="7">
        <f>PRODUCT(D$6:D23)</f>
        <v>0.63480908967864591</v>
      </c>
      <c r="I24" s="7">
        <f>PRODUCT(C$16:C23)</f>
        <v>0.78770508344462375</v>
      </c>
      <c r="J24" s="7">
        <f>PRODUCT(D$16:D23)</f>
        <v>0.71903048071446329</v>
      </c>
      <c r="L24" s="8">
        <f>1+(1+$M$2)^-1*(1-'Base mortality'!B22)*L25</f>
        <v>6.8860657312350515</v>
      </c>
      <c r="M24" s="8">
        <f>1+(1+$M$2)^-1*(1-'Base mortality'!C22)*M25</f>
        <v>6.1308719619726846</v>
      </c>
    </row>
    <row r="25" spans="1:13" x14ac:dyDescent="0.2">
      <c r="A25">
        <f>'Base mortality'!A23</f>
        <v>84</v>
      </c>
      <c r="C25" s="7">
        <f>1-'Base mortality'!B23</f>
        <v>0.94188900410509002</v>
      </c>
      <c r="D25" s="7">
        <f>1-'Base mortality'!C23</f>
        <v>0.92164222340742163</v>
      </c>
      <c r="E25" s="8"/>
      <c r="F25" s="7">
        <f>PRODUCT(C$6:C24)</f>
        <v>0.68502808496266498</v>
      </c>
      <c r="G25" s="7">
        <f>PRODUCT(D$6:D24)</f>
        <v>0.59095901958566477</v>
      </c>
      <c r="I25" s="7">
        <f>PRODUCT(C$16:C24)</f>
        <v>0.74750805388880648</v>
      </c>
      <c r="J25" s="7">
        <f>PRODUCT(D$16:D24)</f>
        <v>0.66936273415733683</v>
      </c>
      <c r="L25" s="8">
        <f>1+(1+$M$2)^-1*(1-'Base mortality'!B23)*L26</f>
        <v>6.5127165755010994</v>
      </c>
      <c r="M25" s="8">
        <f>1+(1+$M$2)^-1*(1-'Base mortality'!C23)*M26</f>
        <v>5.7871700982028749</v>
      </c>
    </row>
    <row r="26" spans="1:13" x14ac:dyDescent="0.2">
      <c r="A26">
        <f>'Base mortality'!A24</f>
        <v>85</v>
      </c>
      <c r="C26" s="7">
        <f>1-'Base mortality'!B24</f>
        <v>0.93390531997287241</v>
      </c>
      <c r="D26" s="7">
        <f>1-'Base mortality'!C24</f>
        <v>0.91122193935048867</v>
      </c>
      <c r="E26" s="8"/>
      <c r="F26" s="7">
        <f>PRODUCT(C$6:C25)</f>
        <v>0.64522042072950148</v>
      </c>
      <c r="G26" s="7">
        <f>PRODUCT(D$6:D25)</f>
        <v>0.54465278475360213</v>
      </c>
      <c r="I26" s="7">
        <f>PRODUCT(C$16:C25)</f>
        <v>0.70406961643786192</v>
      </c>
      <c r="J26" s="7">
        <f>PRODUCT(D$16:D25)</f>
        <v>0.61691295857483885</v>
      </c>
      <c r="L26" s="8">
        <f>1+(1+$M$2)^-1*(1-'Base mortality'!B24)*L27</f>
        <v>6.1454718964213821</v>
      </c>
      <c r="M26" s="8">
        <f>1+(1+$M$2)^-1*(1-'Base mortality'!C24)*M27</f>
        <v>5.4538827274311945</v>
      </c>
    </row>
    <row r="27" spans="1:13" x14ac:dyDescent="0.2">
      <c r="A27">
        <f>'Base mortality'!A25</f>
        <v>86</v>
      </c>
      <c r="C27" s="7">
        <f>1-'Base mortality'!B25</f>
        <v>0.92491946589738316</v>
      </c>
      <c r="D27" s="7">
        <f>1-'Base mortality'!C25</f>
        <v>0.89954714612306419</v>
      </c>
      <c r="F27" s="7">
        <f>PRODUCT(C$6:C26)</f>
        <v>0.6025747834744164</v>
      </c>
      <c r="G27" s="7">
        <f>PRODUCT(D$6:D26)</f>
        <v>0.4962995667958216</v>
      </c>
      <c r="I27" s="7">
        <f>PRODUCT(C$16:C26)</f>
        <v>0.65753436042257896</v>
      </c>
      <c r="J27" s="7">
        <f>PRODUCT(D$16:D26)</f>
        <v>0.56214462252301234</v>
      </c>
      <c r="L27" s="8">
        <f>1+(1+$M$2)^-1*(1-'Base mortality'!B25)*L28</f>
        <v>5.7851105199822479</v>
      </c>
      <c r="M27" s="8">
        <f>1+(1+$M$2)^-1*(1-'Base mortality'!C25)*M28</f>
        <v>5.1322039800053316</v>
      </c>
    </row>
    <row r="28" spans="1:13" x14ac:dyDescent="0.2">
      <c r="A28">
        <f>'Base mortality'!A26</f>
        <v>87</v>
      </c>
      <c r="C28" s="7">
        <f>1-'Base mortality'!B26</f>
        <v>0.91482538250032253</v>
      </c>
      <c r="D28" s="7">
        <f>1-'Base mortality'!C26</f>
        <v>0.88649566453982964</v>
      </c>
      <c r="F28" s="7">
        <f>PRODUCT(C$6:C27)</f>
        <v>0.55733314689438851</v>
      </c>
      <c r="G28" s="7">
        <f>PRODUCT(D$6:D27)</f>
        <v>0.44644485893329439</v>
      </c>
      <c r="I28" s="7">
        <f>PRODUCT(C$16:C27)</f>
        <v>0.60816632945122917</v>
      </c>
      <c r="J28" s="7">
        <f>PRODUCT(D$16:D27)</f>
        <v>0.50567559089900294</v>
      </c>
      <c r="L28" s="8">
        <f>1+(1+$M$2)^-1*(1-'Base mortality'!B26)*L29</f>
        <v>5.4322200269691345</v>
      </c>
      <c r="M28" s="8">
        <f>1+(1+$M$2)^-1*(1-'Base mortality'!C26)*M29</f>
        <v>4.8233316038023641</v>
      </c>
    </row>
    <row r="29" spans="1:13" x14ac:dyDescent="0.2">
      <c r="A29">
        <f>'Base mortality'!A27</f>
        <v>88</v>
      </c>
      <c r="C29" s="7">
        <f>1-'Base mortality'!B27</f>
        <v>0.90351031455904163</v>
      </c>
      <c r="D29" s="7">
        <f>1-'Base mortality'!C27</f>
        <v>0.87194036491736648</v>
      </c>
      <c r="F29" s="7">
        <f>PRODUCT(C$6:C28)</f>
        <v>0.50986250928776744</v>
      </c>
      <c r="G29" s="7">
        <f>PRODUCT(D$6:D28)</f>
        <v>0.39577143190046132</v>
      </c>
      <c r="I29" s="7">
        <f>PRODUCT(C$16:C28)</f>
        <v>0.55636599496403794</v>
      </c>
      <c r="J29" s="7">
        <f>PRODUCT(D$16:D28)</f>
        <v>0.44827921899558265</v>
      </c>
      <c r="L29" s="8">
        <f>1+(1+$M$2)^-1*(1-'Base mortality'!B27)*L30</f>
        <v>5.0871249501168609</v>
      </c>
      <c r="M29" s="8">
        <f>1+(1+$M$2)^-1*(1-'Base mortality'!C27)*M30</f>
        <v>4.5285028958109628</v>
      </c>
    </row>
    <row r="30" spans="1:13" x14ac:dyDescent="0.2">
      <c r="A30">
        <f>'Base mortality'!A28</f>
        <v>89</v>
      </c>
      <c r="C30" s="7">
        <f>1-'Base mortality'!B28</f>
        <v>0.89085557727979159</v>
      </c>
      <c r="D30" s="7">
        <f>1-'Base mortality'!C28</f>
        <v>0.8557509205480659</v>
      </c>
      <c r="F30" s="7">
        <f>PRODUCT(C$6:C29)</f>
        <v>0.46066603614845303</v>
      </c>
      <c r="G30" s="7">
        <f>PRODUCT(D$6:D29)</f>
        <v>0.34508908675515693</v>
      </c>
      <c r="I30" s="7">
        <f>PRODUCT(C$16:C29)</f>
        <v>0.50268241511991207</v>
      </c>
      <c r="J30" s="7">
        <f>PRODUCT(D$16:D29)</f>
        <v>0.39087274579588038</v>
      </c>
      <c r="L30" s="8">
        <f>1+(1+$M$2)^-1*(1-'Base mortality'!B28)*L31</f>
        <v>4.7497866139106142</v>
      </c>
      <c r="M30" s="8">
        <f>1+(1+$M$2)^-1*(1-'Base mortality'!C28)*M31</f>
        <v>4.2490612772040048</v>
      </c>
    </row>
    <row r="31" spans="1:13" x14ac:dyDescent="0.2">
      <c r="A31">
        <f>'Base mortality'!A29</f>
        <v>90</v>
      </c>
      <c r="C31" s="7">
        <f>1-'Base mortality'!B29</f>
        <v>0.87249683268876521</v>
      </c>
      <c r="D31" s="7">
        <f>1-'Base mortality'!C29</f>
        <v>0.83655086333978834</v>
      </c>
      <c r="F31" s="7">
        <f>PRODUCT(C$6:C30)</f>
        <v>0.41038690756622348</v>
      </c>
      <c r="G31" s="7">
        <f>PRODUCT(D$6:D30)</f>
        <v>0.29531030366181693</v>
      </c>
      <c r="I31" s="7">
        <f>PRODUCT(C$16:C30)</f>
        <v>0.44781743311004912</v>
      </c>
      <c r="J31" s="7">
        <f>PRODUCT(D$16:D30)</f>
        <v>0.33448971203197481</v>
      </c>
      <c r="L31" s="8">
        <f>1+(1+$M$2)^-1*(1-'Base mortality'!B29)*L32</f>
        <v>4.4196568389104467</v>
      </c>
      <c r="M31" s="8">
        <f>1+(1+$M$2)^-1*(1-'Base mortality'!C29)*M32</f>
        <v>3.9865739657975481</v>
      </c>
    </row>
    <row r="32" spans="1:13" x14ac:dyDescent="0.2">
      <c r="A32">
        <f>'Base mortality'!A30</f>
        <v>91</v>
      </c>
      <c r="C32" s="7">
        <f>1-'Base mortality'!B30</f>
        <v>0.84977049906048407</v>
      </c>
      <c r="D32" s="7">
        <f>1-'Base mortality'!C30</f>
        <v>0.81580909102679811</v>
      </c>
      <c r="F32" s="7">
        <f>PRODUCT(C$6:C31)</f>
        <v>0.35806127702846702</v>
      </c>
      <c r="G32" s="7">
        <f>PRODUCT(D$6:D31)</f>
        <v>0.247042089481428</v>
      </c>
      <c r="I32" s="7">
        <f>PRODUCT(C$16:C31)</f>
        <v>0.39071929201133082</v>
      </c>
      <c r="J32" s="7">
        <f>PRODUCT(D$16:D31)</f>
        <v>0.27981765737862574</v>
      </c>
      <c r="L32" s="8">
        <f>1+(1+$M$2)^-1*(1-'Base mortality'!B30)*L33</f>
        <v>4.1153612784939622</v>
      </c>
      <c r="M32" s="8">
        <f>1+(1+$M$2)^-1*(1-'Base mortality'!C30)*M33</f>
        <v>3.7486096799516324</v>
      </c>
    </row>
    <row r="33" spans="1:13" x14ac:dyDescent="0.2">
      <c r="A33">
        <f>'Base mortality'!A31</f>
        <v>92</v>
      </c>
      <c r="C33" s="7">
        <f>1-'Base mortality'!B31</f>
        <v>0.82755932848122249</v>
      </c>
      <c r="D33" s="7">
        <f>1-'Base mortality'!C31</f>
        <v>0.79551136887067619</v>
      </c>
      <c r="F33" s="7">
        <f>PRODUCT(C$6:C32)</f>
        <v>0.30426991007471466</v>
      </c>
      <c r="G33" s="7">
        <f>PRODUCT(D$6:D32)</f>
        <v>0.20153918246520469</v>
      </c>
      <c r="I33" s="7">
        <f>PRODUCT(C$16:C32)</f>
        <v>0.33202172776502759</v>
      </c>
      <c r="J33" s="7">
        <f>PRODUCT(D$16:D32)</f>
        <v>0.22827778871930468</v>
      </c>
      <c r="L33" s="8">
        <f>1+(1+$M$2)^-1*(1-'Base mortality'!B31)*L34</f>
        <v>3.8494268111628469</v>
      </c>
      <c r="M33" s="8">
        <f>1+(1+$M$2)^-1*(1-'Base mortality'!C31)*M34</f>
        <v>3.5376415826854424</v>
      </c>
    </row>
    <row r="34" spans="1:13" x14ac:dyDescent="0.2">
      <c r="A34">
        <f>'Base mortality'!A32</f>
        <v>93</v>
      </c>
      <c r="C34" s="7">
        <f>1-'Base mortality'!B32</f>
        <v>0.80585092526346747</v>
      </c>
      <c r="D34" s="7">
        <f>1-'Base mortality'!C32</f>
        <v>0.77564744192704216</v>
      </c>
      <c r="F34" s="7">
        <f>PRODUCT(C$6:C33)</f>
        <v>0.25180140245847282</v>
      </c>
      <c r="G34" s="7">
        <f>PRODUCT(D$6:D33)</f>
        <v>0.16032671092397197</v>
      </c>
      <c r="I34" s="7">
        <f>PRODUCT(C$16:C33)</f>
        <v>0.27476767807040148</v>
      </c>
      <c r="J34" s="7">
        <f>PRODUCT(D$16:D33)</f>
        <v>0.18159757618686506</v>
      </c>
      <c r="L34" s="8">
        <f>1+(1+$M$2)^-1*(1-'Base mortality'!B32)*L35</f>
        <v>3.6153276855834227</v>
      </c>
      <c r="M34" s="8">
        <f>1+(1+$M$2)^-1*(1-'Base mortality'!C32)*M35</f>
        <v>3.3494476208458539</v>
      </c>
    </row>
    <row r="35" spans="1:13" x14ac:dyDescent="0.2">
      <c r="A35">
        <f>'Base mortality'!A33</f>
        <v>94</v>
      </c>
      <c r="C35" s="7">
        <f>1-'Base mortality'!B33</f>
        <v>0.78463308450946112</v>
      </c>
      <c r="D35" s="7">
        <f>1-'Base mortality'!C33</f>
        <v>0.75620719069975428</v>
      </c>
      <c r="F35" s="7">
        <f>PRODUCT(C$6:C34)</f>
        <v>0.20291439315379908</v>
      </c>
      <c r="G35" s="7">
        <f>PRODUCT(D$6:D34)</f>
        <v>0.12435700320075523</v>
      </c>
      <c r="I35" s="7">
        <f>PRODUCT(C$16:C34)</f>
        <v>0.22142178760552758</v>
      </c>
      <c r="J35" s="7">
        <f>PRODUCT(D$16:D34)</f>
        <v>0.14085569542949303</v>
      </c>
      <c r="L35" s="8">
        <f>1+(1+$M$2)^-1*(1-'Base mortality'!B33)*L36</f>
        <v>3.4076948772687419</v>
      </c>
      <c r="M35" s="8">
        <f>1+(1+$M$2)^-1*(1-'Base mortality'!C33)*M36</f>
        <v>3.1804655936971256</v>
      </c>
    </row>
    <row r="36" spans="1:13" x14ac:dyDescent="0.2">
      <c r="A36">
        <f>'Base mortality'!A34</f>
        <v>95</v>
      </c>
      <c r="C36" s="7">
        <f>1-'Base mortality'!B34</f>
        <v>0.76389377783092915</v>
      </c>
      <c r="D36" s="7">
        <f>1-'Base mortality'!C34</f>
        <v>0.7371806185782942</v>
      </c>
      <c r="F36" s="7">
        <f>PRODUCT(C$6:C35)</f>
        <v>0.15921334619163086</v>
      </c>
      <c r="G36" s="7">
        <f>PRODUCT(D$6:D35)</f>
        <v>9.4039660034283462E-2</v>
      </c>
      <c r="I36" s="7">
        <f>PRODUCT(C$16:C35)</f>
        <v>0.17373486018652387</v>
      </c>
      <c r="J36" s="7">
        <f>PRODUCT(D$16:D35)</f>
        <v>0.10651608973479715</v>
      </c>
      <c r="L36" s="8">
        <f>1+(1+$M$2)^-1*(1-'Base mortality'!B34)*L37</f>
        <v>3.2219895783679453</v>
      </c>
      <c r="M36" s="8">
        <f>1+(1+$M$2)^-1*(1-'Base mortality'!C34)*M37</f>
        <v>3.0275946877249469</v>
      </c>
    </row>
    <row r="37" spans="1:13" x14ac:dyDescent="0.2">
      <c r="A37">
        <f>'Base mortality'!A35</f>
        <v>96</v>
      </c>
      <c r="C37" s="7">
        <f>1-'Base mortality'!B35</f>
        <v>0.74362113756492654</v>
      </c>
      <c r="D37" s="7">
        <f>1-'Base mortality'!C35</f>
        <v>0.71855783779380933</v>
      </c>
      <c r="F37" s="7">
        <f>PRODUCT(C$6:C36)</f>
        <v>0.12162208450342847</v>
      </c>
      <c r="G37" s="7">
        <f>PRODUCT(D$6:D36)</f>
        <v>6.9324214754965571E-2</v>
      </c>
      <c r="I37" s="7">
        <f>PRODUCT(C$16:C36)</f>
        <v>0.13271497868881199</v>
      </c>
      <c r="J37" s="7">
        <f>PRODUCT(D$16:D36)</f>
        <v>7.8521596919238851E-2</v>
      </c>
      <c r="L37" s="8">
        <f>1+(1+$M$2)^-1*(1-'Base mortality'!B35)*L38</f>
        <v>3.0542061278613004</v>
      </c>
      <c r="M37" s="8">
        <f>1+(1+$M$2)^-1*(1-'Base mortality'!C35)*M38</f>
        <v>2.8879956532458415</v>
      </c>
    </row>
    <row r="38" spans="1:13" x14ac:dyDescent="0.2">
      <c r="A38">
        <f>'Base mortality'!A36</f>
        <v>97</v>
      </c>
      <c r="C38" s="7">
        <f>1-'Base mortality'!B36</f>
        <v>0.72380343911123002</v>
      </c>
      <c r="D38" s="7">
        <f>1-'Base mortality'!C36</f>
        <v>0.7003290535338631</v>
      </c>
      <c r="F38" s="7">
        <f>PRODUCT(C$6:C37)</f>
        <v>9.0440752831457097E-2</v>
      </c>
      <c r="G38" s="7">
        <f>PRODUCT(D$6:D37)</f>
        <v>4.9813457861081753E-2</v>
      </c>
      <c r="I38" s="7">
        <f>PRODUCT(C$16:C37)</f>
        <v>9.8689663424479351E-2</v>
      </c>
      <c r="J38" s="7">
        <f>PRODUCT(D$16:D37)</f>
        <v>5.6422308902405308E-2</v>
      </c>
      <c r="L38" s="8">
        <f>1+(1+$M$2)^-1*(1-'Base mortality'!B36)*L39</f>
        <v>2.9005582618555437</v>
      </c>
      <c r="M38" s="8">
        <f>1+(1+$M$2)^-1*(1-'Base mortality'!C36)*M39</f>
        <v>2.7588529852999577</v>
      </c>
    </row>
    <row r="39" spans="1:13" x14ac:dyDescent="0.2">
      <c r="A39">
        <f>'Base mortality'!A37</f>
        <v>98</v>
      </c>
      <c r="C39" s="7">
        <f>1-'Base mortality'!B37</f>
        <v>0.7044290809111301</v>
      </c>
      <c r="D39" s="7">
        <f>1-'Base mortality'!C37</f>
        <v>0.68248454575444462</v>
      </c>
      <c r="F39" s="7">
        <f>PRODUCT(C$6:C38)</f>
        <v>6.5461327935217362E-2</v>
      </c>
      <c r="G39" s="7">
        <f>PRODUCT(D$6:D38)</f>
        <v>3.4885811797100354E-2</v>
      </c>
      <c r="I39" s="7">
        <f>PRODUCT(C$16:C38)</f>
        <v>7.1431917791367927E-2</v>
      </c>
      <c r="J39" s="7">
        <f>PRODUCT(D$16:D38)</f>
        <v>3.9514182191816766E-2</v>
      </c>
      <c r="L39" s="8">
        <f>1+(1+$M$2)^-1*(1-'Base mortality'!B37)*L40</f>
        <v>2.7570830243618811</v>
      </c>
      <c r="M39" s="8">
        <f>1+(1+$M$2)^-1*(1-'Base mortality'!C37)*M40</f>
        <v>2.6370398675394342</v>
      </c>
    </row>
    <row r="40" spans="1:13" x14ac:dyDescent="0.2">
      <c r="A40">
        <f>'Base mortality'!A38</f>
        <v>99</v>
      </c>
      <c r="C40" s="7">
        <f>1-'Base mortality'!B38</f>
        <v>0.68548656144571307</v>
      </c>
      <c r="D40" s="7">
        <f>1-'Base mortality'!C38</f>
        <v>0.66501464809155209</v>
      </c>
      <c r="F40" s="7">
        <f>PRODUCT(C$6:C39)</f>
        <v>4.6112863072627255E-2</v>
      </c>
      <c r="G40" s="7">
        <f>PRODUCT(D$6:D39)</f>
        <v>2.3809027417619082E-2</v>
      </c>
      <c r="I40" s="7">
        <f>PRODUCT(C$16:C39)</f>
        <v>5.0318720197492714E-2</v>
      </c>
      <c r="J40" s="7">
        <f>PRODUCT(D$16:D39)</f>
        <v>2.696781868404043E-2</v>
      </c>
      <c r="L40" s="8">
        <f>1+(1+$M$2)^-1*(1-'Base mortality'!B38)*L41</f>
        <v>2.6190531106320556</v>
      </c>
      <c r="M40" s="8">
        <f>1+(1+$M$2)^-1*(1-'Base mortality'!C38)*M41</f>
        <v>2.5185799028112452</v>
      </c>
    </row>
    <row r="41" spans="1:13" x14ac:dyDescent="0.2">
      <c r="A41">
        <f>'Base mortality'!A39</f>
        <v>100</v>
      </c>
      <c r="C41" s="7">
        <f>1-'Base mortality'!B39</f>
        <v>0.66696445243902247</v>
      </c>
      <c r="D41" s="7">
        <f>1-'Base mortality'!C39</f>
        <v>0.6479097230895523</v>
      </c>
      <c r="F41" s="7">
        <f>PRODUCT(C$6:C40)</f>
        <v>3.1609747946072256E-2</v>
      </c>
      <c r="G41" s="7">
        <f>PRODUCT(D$6:D40)</f>
        <v>1.5833351989530068E-2</v>
      </c>
      <c r="I41" s="7">
        <f>PRODUCT(C$16:C40)</f>
        <v>3.4492806484528231E-2</v>
      </c>
      <c r="J41" s="7">
        <f>PRODUCT(D$16:D40)</f>
        <v>1.793399445196393E-2</v>
      </c>
      <c r="L41" s="8">
        <f>1+(1+$M$2)^-1*(1-'Base mortality'!B39)*L42</f>
        <v>2.479998677987636</v>
      </c>
      <c r="M41" s="8">
        <f>1+(1+$M$2)^-1*(1-'Base mortality'!C39)*M42</f>
        <v>2.397704926542148</v>
      </c>
    </row>
    <row r="42" spans="1:13" x14ac:dyDescent="0.2">
      <c r="A42">
        <f>'Base mortality'!A40</f>
        <v>101</v>
      </c>
      <c r="C42" s="7">
        <f>1-'Base mortality'!B40</f>
        <v>0.6488513671860362</v>
      </c>
      <c r="D42" s="7">
        <f>1-'Base mortality'!C40</f>
        <v>0.63116013270859872</v>
      </c>
      <c r="F42" s="7">
        <f>PRODUCT(C$6:C41)</f>
        <v>2.1082578230587599E-2</v>
      </c>
      <c r="G42" s="7">
        <f>PRODUCT(D$6:D41)</f>
        <v>1.0258582703115839E-2</v>
      </c>
      <c r="I42" s="7">
        <f>PRODUCT(C$16:C41)</f>
        <v>2.3005475790038536E-2</v>
      </c>
      <c r="J42" s="7">
        <f>PRODUCT(D$16:D41)</f>
        <v>1.1619609379261518E-2</v>
      </c>
      <c r="L42" s="8">
        <f>1+(1+$M$2)^-1*(1-'Base mortality'!B40)*L43</f>
        <v>2.3299571756848509</v>
      </c>
      <c r="M42" s="8">
        <f>1+(1+$M$2)^-1*(1-'Base mortality'!C40)*M43</f>
        <v>2.2651152167790647</v>
      </c>
    </row>
    <row r="43" spans="1:13" x14ac:dyDescent="0.2">
      <c r="A43">
        <f>'Base mortality'!A41</f>
        <v>102</v>
      </c>
      <c r="C43" s="7">
        <f>1-'Base mortality'!B41</f>
        <v>0.63113592255431272</v>
      </c>
      <c r="D43" s="7">
        <f>1-'Base mortality'!C41</f>
        <v>0.61475620271718234</v>
      </c>
      <c r="F43" s="7">
        <f>PRODUCT(C$6:C42)</f>
        <v>1.3679459708723328E-2</v>
      </c>
      <c r="G43" s="7">
        <f>PRODUCT(D$6:D42)</f>
        <v>6.4748084203007277E-3</v>
      </c>
      <c r="I43" s="7">
        <f>PRODUCT(C$16:C42)</f>
        <v>1.492713441913176E-2</v>
      </c>
      <c r="J43" s="7">
        <f>PRODUCT(D$16:D42)</f>
        <v>7.3338341978367782E-3</v>
      </c>
      <c r="L43" s="8">
        <f>1+(1+$M$2)^-1*(1-'Base mortality'!B41)*L44</f>
        <v>2.1521955644869699</v>
      </c>
      <c r="M43" s="8">
        <f>1+(1+$M$2)^-1*(1-'Base mortality'!C41)*M44</f>
        <v>2.1046496899564398</v>
      </c>
    </row>
    <row r="44" spans="1:13" x14ac:dyDescent="0.2">
      <c r="A44">
        <f>'Base mortality'!A42</f>
        <v>103</v>
      </c>
      <c r="C44" s="7">
        <f>1-'Base mortality'!B42</f>
        <v>0.61380669268102628</v>
      </c>
      <c r="D44" s="7">
        <f>1-'Base mortality'!C42</f>
        <v>0.59868817907004968</v>
      </c>
      <c r="F44" s="7">
        <f>PRODUCT(C$6:C43)</f>
        <v>8.633598423309647E-3</v>
      </c>
      <c r="G44" s="7">
        <f>PRODUCT(D$6:D43)</f>
        <v>3.9804286377853135E-3</v>
      </c>
      <c r="I44" s="7">
        <f>PRODUCT(C$16:C43)</f>
        <v>9.4210507527109581E-3</v>
      </c>
      <c r="J44" s="7">
        <f>PRODUCT(D$16:D43)</f>
        <v>4.508520062819551E-3</v>
      </c>
      <c r="L44" s="8">
        <f>1+(1+$M$2)^-1*(1-'Base mortality'!B42)*L45</f>
        <v>1.9168697256448879</v>
      </c>
      <c r="M44" s="8">
        <f>1+(1+$M$2)^-1*(1-'Base mortality'!C42)*M45</f>
        <v>1.8867352119875465</v>
      </c>
    </row>
    <row r="45" spans="1:13" x14ac:dyDescent="0.2">
      <c r="A45">
        <f>'Base mortality'!A43</f>
        <v>104</v>
      </c>
      <c r="C45" s="7">
        <f>1-'Base mortality'!B43</f>
        <v>0.59685215162486238</v>
      </c>
      <c r="D45" s="7">
        <f>1-'Base mortality'!C43</f>
        <v>0.58294617364055679</v>
      </c>
      <c r="F45" s="7">
        <f>PRODUCT(C$6:C44)</f>
        <v>5.2993604941478176E-3</v>
      </c>
      <c r="G45" s="7">
        <f>PRODUCT(D$6:D44)</f>
        <v>2.3830355730739675E-3</v>
      </c>
      <c r="I45" s="7">
        <f>PRODUCT(C$16:C44)</f>
        <v>5.7827040041016067E-3</v>
      </c>
      <c r="J45" s="7">
        <f>PRODUCT(D$16:D44)</f>
        <v>2.699197666710223E-3</v>
      </c>
      <c r="L45" s="8">
        <f>1+(1+$M$2)^-1*(1-'Base mortality'!B43)*L46</f>
        <v>1.5684306205951071</v>
      </c>
      <c r="M45" s="8">
        <f>1+(1+$M$2)^-1*(1-'Base mortality'!C43)*M46</f>
        <v>1.5551868320386255</v>
      </c>
    </row>
    <row r="46" spans="1:13" x14ac:dyDescent="0.2">
      <c r="A46">
        <f>'Base mortality'!A44</f>
        <v>105</v>
      </c>
      <c r="C46" s="7">
        <f>1-'Base mortality'!B44</f>
        <v>0</v>
      </c>
      <c r="D46" s="7">
        <f>1-'Base mortality'!C44</f>
        <v>0</v>
      </c>
      <c r="F46" s="7">
        <f>PRODUCT(C$6:C45)</f>
        <v>3.1629347131679189E-3</v>
      </c>
      <c r="G46" s="7">
        <f>PRODUCT(D$6:D45)</f>
        <v>1.3891814689728009E-3</v>
      </c>
      <c r="I46" s="7">
        <f>PRODUCT(C$16:C45)</f>
        <v>3.4514193270577509E-3</v>
      </c>
      <c r="J46" s="7">
        <f>PRODUCT(D$16:D45)</f>
        <v>1.5734869517082435E-3</v>
      </c>
      <c r="L46" s="22">
        <v>1</v>
      </c>
      <c r="M46" s="22">
        <v>1</v>
      </c>
    </row>
    <row r="47" spans="1:13" x14ac:dyDescent="0.2">
      <c r="C47" s="3"/>
      <c r="D47" s="3"/>
    </row>
    <row r="48" spans="1:13" x14ac:dyDescent="0.2">
      <c r="D48" s="1" t="s">
        <v>11</v>
      </c>
      <c r="F48" s="9">
        <f>SUM(F7:F46)</f>
        <v>21.748125946306388</v>
      </c>
      <c r="G48" s="9">
        <f>SUM(G7:G46)</f>
        <v>19.700045476764355</v>
      </c>
      <c r="I48" s="9">
        <f>SUM(I7:I46)</f>
        <v>13.223320914520361</v>
      </c>
      <c r="J48" s="9">
        <f>SUM(J7:J46)</f>
        <v>11.582351810085465</v>
      </c>
    </row>
  </sheetData>
  <mergeCells count="4">
    <mergeCell ref="C3:D3"/>
    <mergeCell ref="F3:G3"/>
    <mergeCell ref="I3:J3"/>
    <mergeCell ref="L3:M3"/>
  </mergeCells>
  <phoneticPr fontId="5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03"/>
  <sheetViews>
    <sheetView workbookViewId="0"/>
  </sheetViews>
  <sheetFormatPr defaultRowHeight="12.75" x14ac:dyDescent="0.2"/>
  <cols>
    <col min="1" max="1" width="13.7109375" customWidth="1"/>
    <col min="2" max="2" width="3.7109375" bestFit="1" customWidth="1"/>
    <col min="3" max="3" width="8.85546875" customWidth="1"/>
    <col min="5" max="5" width="3.28515625" customWidth="1"/>
    <col min="8" max="8" width="9.7109375" customWidth="1"/>
    <col min="9" max="9" width="10" customWidth="1"/>
    <col min="10" max="10" width="9.85546875" customWidth="1"/>
  </cols>
  <sheetData>
    <row r="1" spans="1:29" ht="16.5" thickBot="1" x14ac:dyDescent="0.3">
      <c r="A1" s="2" t="s">
        <v>28</v>
      </c>
      <c r="B1" s="2"/>
    </row>
    <row r="2" spans="1:29" ht="26.25" thickBot="1" x14ac:dyDescent="0.25">
      <c r="A2" s="26" t="s">
        <v>26</v>
      </c>
      <c r="B2" s="27">
        <v>0.02</v>
      </c>
      <c r="C2" s="1"/>
      <c r="L2" s="28" t="s">
        <v>16</v>
      </c>
      <c r="M2" s="27">
        <v>0.05</v>
      </c>
    </row>
    <row r="3" spans="1:29" ht="42" customHeight="1" x14ac:dyDescent="0.25">
      <c r="C3" s="31" t="s">
        <v>6</v>
      </c>
      <c r="D3" s="31"/>
      <c r="F3" s="31" t="s">
        <v>5</v>
      </c>
      <c r="G3" s="31"/>
      <c r="I3" s="31" t="s">
        <v>18</v>
      </c>
      <c r="J3" s="31"/>
      <c r="L3" s="31" t="s">
        <v>17</v>
      </c>
      <c r="M3" s="31"/>
      <c r="O3" s="31" t="s">
        <v>23</v>
      </c>
      <c r="P3" s="31"/>
      <c r="R3" s="31" t="s">
        <v>24</v>
      </c>
      <c r="S3" s="31"/>
      <c r="U3" s="31" t="s">
        <v>19</v>
      </c>
      <c r="V3" s="31"/>
    </row>
    <row r="4" spans="1:29" x14ac:dyDescent="0.2">
      <c r="C4" s="5" t="str">
        <f>'Base mortality'!B3</f>
        <v>Female</v>
      </c>
      <c r="D4" s="5" t="str">
        <f>'Base mortality'!C3</f>
        <v>Male</v>
      </c>
      <c r="E4" s="3"/>
      <c r="F4" s="5" t="str">
        <f>C4</f>
        <v>Female</v>
      </c>
      <c r="G4" s="5" t="str">
        <f>D4</f>
        <v>Male</v>
      </c>
      <c r="I4" s="5" t="str">
        <f>F4</f>
        <v>Female</v>
      </c>
      <c r="J4" s="5" t="str">
        <f>G4</f>
        <v>Male</v>
      </c>
      <c r="K4" s="1"/>
      <c r="L4" s="5" t="str">
        <f>I4</f>
        <v>Female</v>
      </c>
      <c r="M4" s="5" t="str">
        <f>J4</f>
        <v>Male</v>
      </c>
      <c r="N4" s="1"/>
      <c r="O4" s="5" t="str">
        <f>L4</f>
        <v>Female</v>
      </c>
      <c r="P4" s="5" t="str">
        <f>M4</f>
        <v>Male</v>
      </c>
      <c r="Q4" s="1"/>
      <c r="R4" s="5" t="str">
        <f>O4</f>
        <v>Female</v>
      </c>
      <c r="S4" s="5" t="str">
        <f>P4</f>
        <v>Male</v>
      </c>
      <c r="T4" s="1"/>
      <c r="U4" s="5" t="str">
        <f>I4</f>
        <v>Female</v>
      </c>
      <c r="V4" s="5" t="str">
        <f>J4</f>
        <v>Male</v>
      </c>
      <c r="W4" s="1"/>
      <c r="X4" s="1"/>
      <c r="Y4" s="1"/>
      <c r="Z4" s="1"/>
      <c r="AA4" s="1"/>
      <c r="AB4" s="1"/>
      <c r="AC4" s="1"/>
    </row>
    <row r="5" spans="1:29" x14ac:dyDescent="0.2">
      <c r="A5" t="s">
        <v>0</v>
      </c>
      <c r="B5" s="17"/>
      <c r="C5" s="4"/>
      <c r="D5" s="3"/>
      <c r="E5" s="3"/>
      <c r="F5" s="4"/>
      <c r="G5" s="3"/>
      <c r="I5" s="4"/>
      <c r="J5" s="3"/>
      <c r="K5" s="1"/>
      <c r="N5" s="1"/>
      <c r="O5" s="4"/>
      <c r="P5" s="3"/>
      <c r="Q5" s="1"/>
      <c r="R5" s="1"/>
      <c r="S5" s="1"/>
      <c r="T5" s="1"/>
      <c r="U5" s="3"/>
      <c r="V5" s="3"/>
      <c r="W5" s="1"/>
      <c r="X5" s="1"/>
      <c r="Y5" s="1"/>
      <c r="Z5" s="1"/>
      <c r="AA5" s="1"/>
      <c r="AB5" s="1"/>
      <c r="AC5" s="1"/>
    </row>
    <row r="6" spans="1:29" x14ac:dyDescent="0.2">
      <c r="A6">
        <f>'Base scenario'!A6</f>
        <v>65</v>
      </c>
      <c r="B6" s="16"/>
      <c r="C6" s="7">
        <f>'Base mortality'!B4*(1-$B$2)^(A6+1-65)</f>
        <v>4.1029421585377342E-3</v>
      </c>
      <c r="D6" s="7">
        <f>'Base mortality'!C4*(1-$B$2)^(A6+1-65)</f>
        <v>6.0018303752217396E-3</v>
      </c>
      <c r="E6" s="3"/>
      <c r="F6" s="7">
        <f>1-C6</f>
        <v>0.99589705784146232</v>
      </c>
      <c r="G6" s="7">
        <f>1-D6</f>
        <v>0.99399816962477827</v>
      </c>
      <c r="H6" s="8"/>
      <c r="I6" s="25" t="s">
        <v>8</v>
      </c>
      <c r="J6" s="25" t="s">
        <v>8</v>
      </c>
      <c r="K6" s="1"/>
      <c r="L6" s="8">
        <f t="shared" ref="L6:L44" si="0">1+(1+$M$2)^-1*(1-C6)*L7</f>
        <v>14.302710000394447</v>
      </c>
      <c r="M6" s="8">
        <f t="shared" ref="M6:M44" si="1">1+(1+$M$2)^-1*(1-D6)*M7</f>
        <v>13.546525529302473</v>
      </c>
      <c r="N6" s="1"/>
      <c r="O6" s="7"/>
      <c r="P6" s="7"/>
      <c r="Q6" s="1"/>
      <c r="R6" s="1"/>
      <c r="S6" s="1"/>
      <c r="T6" s="1"/>
      <c r="U6" s="10"/>
      <c r="V6" s="10"/>
      <c r="W6" s="1"/>
      <c r="X6" s="1"/>
      <c r="Y6" s="1"/>
      <c r="Z6" s="1"/>
      <c r="AA6" s="1"/>
      <c r="AB6" s="1"/>
      <c r="AC6" s="1"/>
    </row>
    <row r="7" spans="1:29" x14ac:dyDescent="0.2">
      <c r="A7">
        <f>'Base scenario'!A7</f>
        <v>66</v>
      </c>
      <c r="B7" s="16"/>
      <c r="C7" s="7">
        <f>'Base mortality'!B5*(1-$B$2)^(A7+1-65)</f>
        <v>4.6521784687762607E-3</v>
      </c>
      <c r="D7" s="7">
        <f>'Base mortality'!C5*(1-$B$2)^(A7+1-65)</f>
        <v>6.7708867564878501E-3</v>
      </c>
      <c r="E7" s="3"/>
      <c r="F7" s="7">
        <f t="shared" ref="F7:F46" si="2">1-C7</f>
        <v>0.9953478215312237</v>
      </c>
      <c r="G7" s="7">
        <f t="shared" ref="G7:G46" si="3">1-D7</f>
        <v>0.99322911324351215</v>
      </c>
      <c r="H7" s="8"/>
      <c r="I7" s="7">
        <f>PRODUCT(F$6:F6)</f>
        <v>0.99589705784146232</v>
      </c>
      <c r="J7" s="7">
        <f>PRODUCT(G$6:G6)</f>
        <v>0.99399816962477827</v>
      </c>
      <c r="K7" s="1"/>
      <c r="L7" s="8">
        <f t="shared" si="0"/>
        <v>14.025390867896029</v>
      </c>
      <c r="M7" s="8">
        <f t="shared" si="1"/>
        <v>13.25339644311474</v>
      </c>
      <c r="N7" s="1"/>
      <c r="O7" s="7"/>
      <c r="P7" s="7"/>
      <c r="Q7" s="1"/>
      <c r="R7" s="1"/>
      <c r="S7" s="1"/>
      <c r="T7" s="1"/>
      <c r="U7" s="7"/>
      <c r="V7" s="7"/>
      <c r="W7" s="1"/>
      <c r="X7" s="1"/>
      <c r="Y7" s="1"/>
      <c r="Z7" s="1"/>
      <c r="AA7" s="1"/>
      <c r="AB7" s="1"/>
      <c r="AC7" s="1"/>
    </row>
    <row r="8" spans="1:29" x14ac:dyDescent="0.2">
      <c r="A8">
        <f>'Base scenario'!A8</f>
        <v>67</v>
      </c>
      <c r="B8" s="16"/>
      <c r="C8" s="7">
        <f>'Base mortality'!B6*(1-$B$2)^(A8+1-65)</f>
        <v>5.2710056752211581E-3</v>
      </c>
      <c r="D8" s="7">
        <f>'Base mortality'!C6*(1-$B$2)^(A8+1-65)</f>
        <v>7.6336348967679553E-3</v>
      </c>
      <c r="E8" s="3"/>
      <c r="F8" s="7">
        <f t="shared" si="2"/>
        <v>0.99472899432477879</v>
      </c>
      <c r="G8" s="7">
        <f t="shared" si="3"/>
        <v>0.99236636510323206</v>
      </c>
      <c r="H8" s="8"/>
      <c r="I8" s="7">
        <f>PRODUCT(F$6:F7)</f>
        <v>0.99126396699185459</v>
      </c>
      <c r="J8" s="7">
        <f>PRODUCT(G$6:G7)</f>
        <v>0.98726792058209267</v>
      </c>
      <c r="K8" s="1"/>
      <c r="L8" s="8">
        <f t="shared" si="0"/>
        <v>13.740584060605991</v>
      </c>
      <c r="M8" s="8">
        <f t="shared" si="1"/>
        <v>12.953774807561521</v>
      </c>
      <c r="N8" s="1"/>
      <c r="O8" s="7"/>
      <c r="P8" s="7"/>
      <c r="Q8" s="1"/>
      <c r="R8" s="1"/>
      <c r="S8" s="1"/>
      <c r="T8" s="1"/>
      <c r="U8" s="7"/>
      <c r="V8" s="7"/>
      <c r="W8" s="1"/>
      <c r="X8" s="1"/>
      <c r="Y8" s="1"/>
      <c r="Z8" s="1"/>
      <c r="AA8" s="1"/>
      <c r="AB8" s="1"/>
      <c r="AC8" s="1"/>
    </row>
    <row r="9" spans="1:29" x14ac:dyDescent="0.2">
      <c r="A9">
        <f>'Base scenario'!A9</f>
        <v>68</v>
      </c>
      <c r="B9" s="16"/>
      <c r="C9" s="7">
        <f>'Base mortality'!B7*(1-$B$2)^(A9+1-65)</f>
        <v>5.9676535696039082E-3</v>
      </c>
      <c r="D9" s="7">
        <f>'Base mortality'!C7*(1-$B$2)^(A9+1-65)</f>
        <v>8.6007641902979236E-3</v>
      </c>
      <c r="E9" s="3"/>
      <c r="F9" s="7">
        <f t="shared" si="2"/>
        <v>0.99403234643039606</v>
      </c>
      <c r="G9" s="7">
        <f t="shared" si="3"/>
        <v>0.99139923580970213</v>
      </c>
      <c r="H9" s="8"/>
      <c r="I9" s="7">
        <f>PRODUCT(F$6:F8)</f>
        <v>0.98603900899619823</v>
      </c>
      <c r="J9" s="7">
        <f>PRODUCT(G$6:G8)</f>
        <v>0.97973147773107772</v>
      </c>
      <c r="K9" s="1"/>
      <c r="L9" s="8">
        <f t="shared" si="0"/>
        <v>13.448500385491432</v>
      </c>
      <c r="M9" s="8">
        <f t="shared" si="1"/>
        <v>12.648013867976992</v>
      </c>
      <c r="N9" s="1"/>
      <c r="O9" s="7"/>
      <c r="P9" s="7"/>
      <c r="Q9" s="1"/>
      <c r="R9" s="1"/>
      <c r="S9" s="1"/>
      <c r="T9" s="1"/>
      <c r="U9" s="7"/>
      <c r="V9" s="7"/>
      <c r="W9" s="1"/>
      <c r="X9" s="1"/>
      <c r="Y9" s="1"/>
      <c r="Z9" s="1"/>
      <c r="AA9" s="1"/>
      <c r="AB9" s="1"/>
      <c r="AC9" s="1"/>
    </row>
    <row r="10" spans="1:29" x14ac:dyDescent="0.2">
      <c r="A10">
        <f>'Base scenario'!A10</f>
        <v>69</v>
      </c>
      <c r="B10" s="16"/>
      <c r="C10" s="7">
        <f>'Base mortality'!B8*(1-$B$2)^(A10+1-65)</f>
        <v>6.7512338733199256E-3</v>
      </c>
      <c r="D10" s="7">
        <f>'Base mortality'!C8*(1-$B$2)^(A10+1-65)</f>
        <v>9.6840667579430727E-3</v>
      </c>
      <c r="E10" s="3"/>
      <c r="F10" s="7">
        <f t="shared" si="2"/>
        <v>0.99324876612668012</v>
      </c>
      <c r="G10" s="7">
        <f t="shared" si="3"/>
        <v>0.99031593324205691</v>
      </c>
      <c r="H10" s="8"/>
      <c r="I10" s="7">
        <f>PRODUCT(F$6:F9)</f>
        <v>0.98015466978439336</v>
      </c>
      <c r="J10" s="7">
        <f>PRODUCT(G$6:G9)</f>
        <v>0.97130503832130066</v>
      </c>
      <c r="K10" s="1"/>
      <c r="L10" s="8">
        <f t="shared" si="0"/>
        <v>13.149396447413549</v>
      </c>
      <c r="M10" s="8">
        <f t="shared" si="1"/>
        <v>12.336518044001656</v>
      </c>
      <c r="N10" s="1"/>
      <c r="O10" s="7"/>
      <c r="P10" s="7"/>
      <c r="Q10" s="1"/>
      <c r="R10" s="1"/>
      <c r="S10" s="1"/>
      <c r="T10" s="1"/>
      <c r="U10" s="7"/>
      <c r="V10" s="7"/>
      <c r="W10" s="1"/>
      <c r="X10" s="1"/>
      <c r="Y10" s="1"/>
      <c r="Z10" s="1"/>
      <c r="AA10" s="1"/>
      <c r="AB10" s="1"/>
      <c r="AC10" s="1"/>
    </row>
    <row r="11" spans="1:29" x14ac:dyDescent="0.2">
      <c r="A11">
        <f>'Base scenario'!A11</f>
        <v>70</v>
      </c>
      <c r="B11" s="16"/>
      <c r="C11" s="7">
        <f>'Base mortality'!B9*(1-$B$2)^(A11+1-65)</f>
        <v>7.6318191095902056E-3</v>
      </c>
      <c r="D11" s="7">
        <f>'Base mortality'!C9*(1-$B$2)^(A11+1-65)</f>
        <v>1.0896529678476321E-2</v>
      </c>
      <c r="F11" s="7">
        <f t="shared" si="2"/>
        <v>0.99236818089040979</v>
      </c>
      <c r="G11" s="7">
        <f t="shared" si="3"/>
        <v>0.98910347032152368</v>
      </c>
      <c r="H11" s="8"/>
      <c r="I11" s="7">
        <f>PRODUCT(F$6:F10)</f>
        <v>0.97353741637665225</v>
      </c>
      <c r="J11" s="7">
        <f>PRODUCT(G$6:G10)</f>
        <v>0.96189885548787069</v>
      </c>
      <c r="K11" s="1"/>
      <c r="L11" s="8">
        <f t="shared" si="0"/>
        <v>12.843576256864136</v>
      </c>
      <c r="M11" s="8">
        <f t="shared" si="1"/>
        <v>12.019743949017407</v>
      </c>
      <c r="N11" s="1"/>
      <c r="O11" s="7"/>
      <c r="P11" s="7"/>
      <c r="Q11" s="1"/>
      <c r="R11" s="1"/>
      <c r="S11" s="1"/>
      <c r="T11" s="1"/>
      <c r="U11" s="7"/>
      <c r="V11" s="7"/>
      <c r="W11" s="1"/>
      <c r="X11" s="1"/>
      <c r="Y11" s="1"/>
      <c r="Z11" s="1"/>
      <c r="AA11" s="1"/>
      <c r="AB11" s="1"/>
      <c r="AC11" s="1"/>
    </row>
    <row r="12" spans="1:29" x14ac:dyDescent="0.2">
      <c r="A12">
        <f>'Base scenario'!A12</f>
        <v>71</v>
      </c>
      <c r="B12" s="16"/>
      <c r="C12" s="7">
        <f>'Base mortality'!B10*(1-$B$2)^(A12+1-65)</f>
        <v>8.6205253809681567E-3</v>
      </c>
      <c r="D12" s="7">
        <f>'Base mortality'!C10*(1-$B$2)^(A12+1-65)</f>
        <v>1.225243020194142E-2</v>
      </c>
      <c r="F12" s="7">
        <f t="shared" si="2"/>
        <v>0.99137947461903186</v>
      </c>
      <c r="G12" s="7">
        <f t="shared" si="3"/>
        <v>0.98774756979805856</v>
      </c>
      <c r="H12" s="8"/>
      <c r="I12" s="7">
        <f>PRODUCT(F$6:F11)</f>
        <v>0.9661075549184478</v>
      </c>
      <c r="J12" s="7">
        <f>PRODUCT(G$6:G11)</f>
        <v>0.95141749606135473</v>
      </c>
      <c r="K12" s="1"/>
      <c r="L12" s="8">
        <f t="shared" si="0"/>
        <v>12.531392389616189</v>
      </c>
      <c r="M12" s="8">
        <f t="shared" si="1"/>
        <v>11.698200940197925</v>
      </c>
      <c r="N12" s="1"/>
      <c r="O12" s="7"/>
      <c r="P12" s="7"/>
      <c r="Q12" s="1"/>
      <c r="R12" s="1"/>
      <c r="S12" s="1"/>
      <c r="T12" s="1"/>
      <c r="U12" s="7"/>
      <c r="V12" s="7"/>
      <c r="W12" s="1"/>
      <c r="X12" s="1"/>
      <c r="Y12" s="1"/>
      <c r="Z12" s="1"/>
      <c r="AA12" s="1"/>
      <c r="AB12" s="1"/>
      <c r="AC12" s="1"/>
    </row>
    <row r="13" spans="1:29" x14ac:dyDescent="0.2">
      <c r="A13">
        <f>'Base scenario'!A13</f>
        <v>72</v>
      </c>
      <c r="B13" s="16"/>
      <c r="C13" s="7">
        <f>'Base mortality'!B11*(1-$B$2)^(A13+1-65)</f>
        <v>9.7295984451194507E-3</v>
      </c>
      <c r="D13" s="7">
        <f>'Base mortality'!C11*(1-$B$2)^(A13+1-65)</f>
        <v>1.3767432710914096E-2</v>
      </c>
      <c r="F13" s="7">
        <f t="shared" si="2"/>
        <v>0.99027040155488055</v>
      </c>
      <c r="G13" s="7">
        <f t="shared" si="3"/>
        <v>0.98623256728908593</v>
      </c>
      <c r="H13" s="8"/>
      <c r="I13" s="7">
        <f>PRODUCT(F$6:F12)</f>
        <v>0.9577792002205282</v>
      </c>
      <c r="J13" s="7">
        <f>PRODUCT(G$6:G12)</f>
        <v>0.93976031959795703</v>
      </c>
      <c r="K13" s="1"/>
      <c r="L13" s="8">
        <f t="shared" si="0"/>
        <v>12.213246611495418</v>
      </c>
      <c r="M13" s="8">
        <f t="shared" si="1"/>
        <v>11.372451151162428</v>
      </c>
      <c r="N13" s="1"/>
      <c r="O13" s="7"/>
      <c r="P13" s="7"/>
      <c r="Q13" s="1"/>
      <c r="R13" s="1"/>
      <c r="S13" s="1"/>
      <c r="T13" s="1"/>
      <c r="U13" s="7"/>
      <c r="V13" s="7"/>
      <c r="W13" s="1"/>
      <c r="X13" s="1"/>
      <c r="Y13" s="1"/>
      <c r="Z13" s="1"/>
      <c r="AA13" s="1"/>
      <c r="AB13" s="1"/>
      <c r="AC13" s="1"/>
    </row>
    <row r="14" spans="1:29" x14ac:dyDescent="0.2">
      <c r="A14">
        <f>'Base scenario'!A14</f>
        <v>73</v>
      </c>
      <c r="B14" s="16"/>
      <c r="C14" s="7">
        <f>'Base mortality'!B12*(1-$B$2)^(A14+1-65)</f>
        <v>1.0972502205653441E-2</v>
      </c>
      <c r="D14" s="7">
        <f>'Base mortality'!C12*(1-$B$2)^(A14+1-65)</f>
        <v>1.5458685740777035E-2</v>
      </c>
      <c r="F14" s="7">
        <f t="shared" si="2"/>
        <v>0.98902749779434651</v>
      </c>
      <c r="G14" s="7">
        <f t="shared" si="3"/>
        <v>0.98454131425922298</v>
      </c>
      <c r="H14" s="8"/>
      <c r="I14" s="7">
        <f>PRODUCT(F$6:F13)</f>
        <v>0.94846039320329478</v>
      </c>
      <c r="J14" s="7">
        <f>PRODUCT(G$6:G13)</f>
        <v>0.92682223263350505</v>
      </c>
      <c r="K14" s="1"/>
      <c r="L14" s="8">
        <f t="shared" si="0"/>
        <v>11.889589877253018</v>
      </c>
      <c r="M14" s="8">
        <f t="shared" si="1"/>
        <v>11.043108968361762</v>
      </c>
      <c r="N14" s="1"/>
      <c r="O14" s="7"/>
      <c r="P14" s="7"/>
      <c r="Q14" s="1"/>
      <c r="R14" s="1"/>
      <c r="S14" s="1"/>
      <c r="T14" s="1"/>
      <c r="U14" s="7"/>
      <c r="V14" s="7"/>
      <c r="W14" s="1"/>
      <c r="X14" s="1"/>
      <c r="Y14" s="1"/>
      <c r="Z14" s="1"/>
      <c r="AA14" s="1"/>
      <c r="AB14" s="1"/>
      <c r="AC14" s="1"/>
    </row>
    <row r="15" spans="1:29" x14ac:dyDescent="0.2">
      <c r="A15">
        <f>'Base scenario'!A15</f>
        <v>74</v>
      </c>
      <c r="B15" s="16"/>
      <c r="C15" s="7">
        <f>'Base mortality'!B13*(1-$B$2)^(A15+1-65)</f>
        <v>1.2364008389304286E-2</v>
      </c>
      <c r="D15" s="7">
        <f>'Base mortality'!C13*(1-$B$2)^(A15+1-65)</f>
        <v>1.7344916807028616E-2</v>
      </c>
      <c r="F15" s="7">
        <f t="shared" si="2"/>
        <v>0.98763599161069571</v>
      </c>
      <c r="G15" s="7">
        <f t="shared" si="3"/>
        <v>0.98265508319297135</v>
      </c>
      <c r="H15" s="8"/>
      <c r="I15" s="7">
        <f>PRODUCT(F$6:F14)</f>
        <v>0.93805340944689664</v>
      </c>
      <c r="J15" s="7">
        <f>PRODUCT(G$6:G14)</f>
        <v>0.91249477900165832</v>
      </c>
      <c r="K15" s="1"/>
      <c r="L15" s="8">
        <f t="shared" si="0"/>
        <v>11.560921608969474</v>
      </c>
      <c r="M15" s="8">
        <f t="shared" si="1"/>
        <v>10.710839925203338</v>
      </c>
      <c r="N15" s="1"/>
      <c r="O15" s="7"/>
      <c r="P15" s="7"/>
      <c r="Q15" s="1"/>
      <c r="R15" s="1"/>
      <c r="S15" s="1"/>
      <c r="T15" s="1"/>
      <c r="U15" s="7"/>
      <c r="V15" s="7"/>
      <c r="W15" s="1"/>
      <c r="X15" s="1"/>
      <c r="Y15" s="1"/>
      <c r="Z15" s="1"/>
      <c r="AA15" s="1"/>
      <c r="AB15" s="1"/>
      <c r="AC15" s="1"/>
    </row>
    <row r="16" spans="1:29" x14ac:dyDescent="0.2">
      <c r="A16">
        <f>'Base scenario'!A16</f>
        <v>75</v>
      </c>
      <c r="B16" s="16"/>
      <c r="C16" s="7">
        <f>'Base mortality'!B14*(1-$B$2)^(A16+1-65)</f>
        <v>1.3920285752489657E-2</v>
      </c>
      <c r="D16" s="7">
        <f>'Base mortality'!C14*(1-$B$2)^(A16+1-65)</f>
        <v>1.9446522096464823E-2</v>
      </c>
      <c r="F16" s="7">
        <f t="shared" si="2"/>
        <v>0.9860797142475104</v>
      </c>
      <c r="G16" s="7">
        <f t="shared" si="3"/>
        <v>0.9805534779035352</v>
      </c>
      <c r="H16" s="8"/>
      <c r="I16" s="7">
        <f>PRODUCT(F$6:F15)</f>
        <v>0.92645530922287966</v>
      </c>
      <c r="J16" s="7">
        <f>PRODUCT(G$6:G15)</f>
        <v>0.89666763297302654</v>
      </c>
      <c r="K16" s="1"/>
      <c r="L16" s="8">
        <f t="shared" si="0"/>
        <v>11.227788156376722</v>
      </c>
      <c r="M16" s="8">
        <f t="shared" si="1"/>
        <v>10.376359005168007</v>
      </c>
      <c r="N16" s="21"/>
      <c r="O16" s="7">
        <f>'Base mortality'!B14*(1-$B$2)^(A16+1-75)</f>
        <v>1.7036775223882222E-2</v>
      </c>
      <c r="P16" s="7">
        <f>'Base mortality'!C14*(1-$B$2)^(A16+1-75)</f>
        <v>2.3800231671571515E-2</v>
      </c>
      <c r="Q16" s="1"/>
      <c r="R16" s="7">
        <f>1-O16</f>
        <v>0.98296322477611775</v>
      </c>
      <c r="S16" s="7">
        <f>1-P16</f>
        <v>0.97619976832842847</v>
      </c>
      <c r="T16" s="1"/>
      <c r="U16" s="25" t="s">
        <v>8</v>
      </c>
      <c r="V16" s="25" t="s">
        <v>8</v>
      </c>
      <c r="W16" s="1"/>
      <c r="X16" s="1"/>
      <c r="Y16" s="1"/>
      <c r="Z16" s="1"/>
      <c r="AA16" s="1"/>
      <c r="AB16" s="1"/>
      <c r="AC16" s="1"/>
    </row>
    <row r="17" spans="1:29" x14ac:dyDescent="0.2">
      <c r="A17">
        <f>'Base scenario'!A17</f>
        <v>76</v>
      </c>
      <c r="B17" s="16"/>
      <c r="C17" s="7">
        <f>'Base mortality'!B15*(1-$B$2)^(A17+1-65)</f>
        <v>1.5658986634058802E-2</v>
      </c>
      <c r="D17" s="7">
        <f>'Base mortality'!C15*(1-$B$2)^(A17+1-65)</f>
        <v>2.1785647238282413E-2</v>
      </c>
      <c r="F17" s="7">
        <f t="shared" si="2"/>
        <v>0.98434101336594115</v>
      </c>
      <c r="G17" s="7">
        <f t="shared" si="3"/>
        <v>0.97821435276171753</v>
      </c>
      <c r="H17" s="8"/>
      <c r="I17" s="7">
        <f>PRODUCT(F$6:F16)</f>
        <v>0.91355878658158607</v>
      </c>
      <c r="J17" s="7">
        <f>PRODUCT(G$6:G16)</f>
        <v>0.87923056603523175</v>
      </c>
      <c r="K17" s="1"/>
      <c r="L17" s="8">
        <f t="shared" si="0"/>
        <v>10.890780338576134</v>
      </c>
      <c r="M17" s="8">
        <f t="shared" si="1"/>
        <v>10.040428367533623</v>
      </c>
      <c r="N17" s="1"/>
      <c r="O17" s="7">
        <f>'Base mortality'!B15*(1-$B$2)^(A17+1-75)</f>
        <v>1.9164738444433314E-2</v>
      </c>
      <c r="P17" s="7">
        <f>'Base mortality'!C15*(1-$B$2)^(A17+1-75)</f>
        <v>2.6663042821446832E-2</v>
      </c>
      <c r="Q17" s="1"/>
      <c r="R17" s="7">
        <f t="shared" ref="R17:R46" si="4">1-O17</f>
        <v>0.98083526155556666</v>
      </c>
      <c r="S17" s="7">
        <f t="shared" ref="S17:S46" si="5">1-P17</f>
        <v>0.97333695717855317</v>
      </c>
      <c r="T17" s="1"/>
      <c r="U17" s="7">
        <f>PRODUCT($R$16:R16)</f>
        <v>0.98296322477611775</v>
      </c>
      <c r="V17" s="7">
        <f>PRODUCT($S$16:S16)</f>
        <v>0.97619976832842847</v>
      </c>
      <c r="W17" s="1"/>
      <c r="X17" s="1"/>
      <c r="Y17" s="1"/>
      <c r="Z17" s="1"/>
      <c r="AA17" s="1"/>
      <c r="AB17" s="1"/>
      <c r="AC17" s="1"/>
    </row>
    <row r="18" spans="1:29" x14ac:dyDescent="0.2">
      <c r="A18">
        <f>'Base scenario'!A18</f>
        <v>77</v>
      </c>
      <c r="B18" s="16"/>
      <c r="C18" s="7">
        <f>'Base mortality'!B16*(1-$B$2)^(A18+1-65)</f>
        <v>1.7599328030145266E-2</v>
      </c>
      <c r="D18" s="7">
        <f>'Base mortality'!C16*(1-$B$2)^(A18+1-65)</f>
        <v>2.4386254357942654E-2</v>
      </c>
      <c r="F18" s="7">
        <f t="shared" si="2"/>
        <v>0.9824006719698547</v>
      </c>
      <c r="G18" s="7">
        <f t="shared" si="3"/>
        <v>0.97561374564205738</v>
      </c>
      <c r="H18" s="8"/>
      <c r="I18" s="7">
        <f>PRODUCT(F$6:F17)</f>
        <v>0.89925338175307801</v>
      </c>
      <c r="J18" s="7">
        <f>PRODUCT(G$6:G17)</f>
        <v>0.86007595908247281</v>
      </c>
      <c r="K18" s="1"/>
      <c r="L18" s="8">
        <f t="shared" si="0"/>
        <v>10.550529963180622</v>
      </c>
      <c r="M18" s="8">
        <f t="shared" si="1"/>
        <v>9.7038545377206944</v>
      </c>
      <c r="N18" s="1"/>
      <c r="O18" s="7">
        <f>'Base mortality'!B16*(1-$B$2)^(A18+1-75)</f>
        <v>2.1539485688167635E-2</v>
      </c>
      <c r="P18" s="7">
        <f>'Base mortality'!C16*(1-$B$2)^(A18+1-75)</f>
        <v>2.9845876832979616E-2</v>
      </c>
      <c r="Q18" s="1"/>
      <c r="R18" s="7">
        <f t="shared" si="4"/>
        <v>0.97846051431183234</v>
      </c>
      <c r="S18" s="7">
        <f t="shared" si="5"/>
        <v>0.97015412316702043</v>
      </c>
      <c r="T18" s="1"/>
      <c r="U18" s="7">
        <f>PRODUCT($R$16:R17)</f>
        <v>0.96412499167278676</v>
      </c>
      <c r="V18" s="7">
        <f>PRODUCT($S$16:S17)</f>
        <v>0.95017131210320116</v>
      </c>
      <c r="W18" s="1"/>
      <c r="X18" s="1"/>
      <c r="Y18" s="1"/>
      <c r="Z18" s="1"/>
      <c r="AA18" s="1"/>
      <c r="AB18" s="1"/>
      <c r="AC18" s="1"/>
    </row>
    <row r="19" spans="1:29" x14ac:dyDescent="0.2">
      <c r="A19">
        <f>'Base scenario'!A19</f>
        <v>78</v>
      </c>
      <c r="B19" s="16"/>
      <c r="C19" s="7">
        <f>'Base mortality'!B17*(1-$B$2)^(A19+1-65)</f>
        <v>1.976216359350759E-2</v>
      </c>
      <c r="D19" s="7">
        <f>'Base mortality'!C17*(1-$B$2)^(A19+1-65)</f>
        <v>2.7274169407971314E-2</v>
      </c>
      <c r="E19" s="3"/>
      <c r="F19" s="7">
        <f t="shared" si="2"/>
        <v>0.98023783640649242</v>
      </c>
      <c r="G19" s="7">
        <f t="shared" si="3"/>
        <v>0.97272583059202866</v>
      </c>
      <c r="H19" s="8"/>
      <c r="I19" s="7">
        <f>PRODUCT(F$6:F18)</f>
        <v>0.88342712650538813</v>
      </c>
      <c r="J19" s="7">
        <f>PRODUCT(G$6:G18)</f>
        <v>0.83910192797713623</v>
      </c>
      <c r="K19" s="1"/>
      <c r="L19" s="8">
        <f t="shared" si="0"/>
        <v>10.207705213832924</v>
      </c>
      <c r="M19" s="8">
        <f t="shared" si="1"/>
        <v>9.3674851399231418</v>
      </c>
      <c r="N19" s="1"/>
      <c r="O19" s="7">
        <f>'Base mortality'!B17*(1-$B$2)^(A19+1-75)</f>
        <v>2.4186539347438408E-2</v>
      </c>
      <c r="P19" s="7">
        <f>'Base mortality'!C17*(1-$B$2)^(A19+1-75)</f>
        <v>3.3380341602440633E-2</v>
      </c>
      <c r="Q19" s="1"/>
      <c r="R19" s="7">
        <f t="shared" si="4"/>
        <v>0.97581346065256158</v>
      </c>
      <c r="S19" s="7">
        <f t="shared" si="5"/>
        <v>0.96661965839755937</v>
      </c>
      <c r="T19" s="1"/>
      <c r="U19" s="7">
        <f>PRODUCT($R$16:R18)</f>
        <v>0.94335823521304596</v>
      </c>
      <c r="V19" s="7">
        <f>PRODUCT($S$16:S18)</f>
        <v>0.92181261615193844</v>
      </c>
      <c r="W19" s="1"/>
      <c r="X19" s="1"/>
      <c r="Y19" s="1"/>
      <c r="Z19" s="1"/>
      <c r="AA19" s="1"/>
      <c r="AB19" s="1"/>
      <c r="AC19" s="1"/>
    </row>
    <row r="20" spans="1:29" x14ac:dyDescent="0.2">
      <c r="A20">
        <f>'Base scenario'!A20</f>
        <v>79</v>
      </c>
      <c r="B20" s="16"/>
      <c r="C20" s="7">
        <f>'Base mortality'!B18*(1-$B$2)^(A20+1-65)</f>
        <v>2.2170042035015807E-2</v>
      </c>
      <c r="D20" s="7">
        <f>'Base mortality'!C18*(1-$B$2)^(A20+1-65)</f>
        <v>3.0477102344190602E-2</v>
      </c>
      <c r="E20" s="3"/>
      <c r="F20" s="7">
        <f t="shared" si="2"/>
        <v>0.97782995796498418</v>
      </c>
      <c r="G20" s="7">
        <f t="shared" si="3"/>
        <v>0.96952289765580935</v>
      </c>
      <c r="H20" s="8"/>
      <c r="I20" s="7">
        <f>PRODUCT(F$6:F19)</f>
        <v>0.86596869510844632</v>
      </c>
      <c r="J20" s="7">
        <f>PRODUCT(G$6:G19)</f>
        <v>0.81621611984293241</v>
      </c>
      <c r="K20" s="1"/>
      <c r="L20" s="8">
        <f t="shared" si="0"/>
        <v>9.8630047886820531</v>
      </c>
      <c r="M20" s="8">
        <f t="shared" si="1"/>
        <v>9.0322052942420328</v>
      </c>
      <c r="N20" s="1"/>
      <c r="O20" s="7">
        <f>'Base mortality'!B18*(1-$B$2)^(A20+1-75)</f>
        <v>2.7133496364256143E-2</v>
      </c>
      <c r="P20" s="7">
        <f>'Base mortality'!C18*(1-$B$2)^(A20+1-75)</f>
        <v>3.7300350822206653E-2</v>
      </c>
      <c r="Q20" s="1"/>
      <c r="R20" s="7">
        <f t="shared" si="4"/>
        <v>0.9728665036357439</v>
      </c>
      <c r="S20" s="7">
        <f t="shared" si="5"/>
        <v>0.96269964917779338</v>
      </c>
      <c r="T20" s="1"/>
      <c r="U20" s="7">
        <f>PRODUCT($R$16:R19)</f>
        <v>0.9205416641383356</v>
      </c>
      <c r="V20" s="7">
        <f>PRODUCT($S$16:S19)</f>
        <v>0.89104219613134727</v>
      </c>
      <c r="W20" s="1"/>
      <c r="X20" s="1"/>
      <c r="Y20" s="1"/>
      <c r="Z20" s="1"/>
      <c r="AA20" s="1"/>
      <c r="AB20" s="1"/>
      <c r="AC20" s="1"/>
    </row>
    <row r="21" spans="1:29" x14ac:dyDescent="0.2">
      <c r="A21">
        <f>'Base scenario'!A21</f>
        <v>80</v>
      </c>
      <c r="B21" s="16"/>
      <c r="C21" s="7">
        <f>'Base mortality'!B19*(1-$B$2)^(A21+1-65)</f>
        <v>2.4847246310950769E-2</v>
      </c>
      <c r="D21" s="7">
        <f>'Base mortality'!C19*(1-$B$2)^(A21+1-65)</f>
        <v>3.4024631055646917E-2</v>
      </c>
      <c r="E21" s="3"/>
      <c r="F21" s="7">
        <f t="shared" si="2"/>
        <v>0.97515275368904919</v>
      </c>
      <c r="G21" s="7">
        <f t="shared" si="3"/>
        <v>0.9659753689443531</v>
      </c>
      <c r="H21" s="8"/>
      <c r="I21" s="7">
        <f>PRODUCT(F$6:F20)</f>
        <v>0.84677013273688428</v>
      </c>
      <c r="J21" s="7">
        <f>PRODUCT(G$6:G20)</f>
        <v>0.79134021762350115</v>
      </c>
      <c r="K21" s="1"/>
      <c r="L21" s="8">
        <f t="shared" si="0"/>
        <v>9.5171506582634358</v>
      </c>
      <c r="M21" s="8">
        <f t="shared" si="1"/>
        <v>8.6989338563803855</v>
      </c>
      <c r="N21" s="1"/>
      <c r="O21" s="7">
        <f>'Base mortality'!B19*(1-$B$2)^(A21+1-75)</f>
        <v>3.0410076190885257E-2</v>
      </c>
      <c r="P21" s="7">
        <f>'Base mortality'!C19*(1-$B$2)^(A21+1-75)</f>
        <v>4.1642104312902078E-2</v>
      </c>
      <c r="Q21" s="1"/>
      <c r="R21" s="7">
        <f t="shared" si="4"/>
        <v>0.9695899238091148</v>
      </c>
      <c r="S21" s="7">
        <f t="shared" si="5"/>
        <v>0.95835789568709795</v>
      </c>
      <c r="T21" s="1"/>
      <c r="U21" s="7">
        <f>PRODUCT($R$16:R20)</f>
        <v>0.89556415024129177</v>
      </c>
      <c r="V21" s="7">
        <f>PRODUCT($S$16:S20)</f>
        <v>0.85780600961825859</v>
      </c>
      <c r="W21" s="1"/>
      <c r="X21" s="1"/>
      <c r="Y21" s="1"/>
      <c r="Z21" s="1"/>
      <c r="AA21" s="1"/>
      <c r="AB21" s="1"/>
      <c r="AC21" s="1"/>
    </row>
    <row r="22" spans="1:29" x14ac:dyDescent="0.2">
      <c r="A22">
        <f>'Base scenario'!A22</f>
        <v>81</v>
      </c>
      <c r="B22" s="16"/>
      <c r="C22" s="7">
        <f>'Base mortality'!B20*(1-$B$2)^(A22+1-65)</f>
        <v>2.7819806700581168E-2</v>
      </c>
      <c r="D22" s="7">
        <f>'Base mortality'!C20*(1-$B$2)^(A22+1-65)</f>
        <v>3.7948138052053569E-2</v>
      </c>
      <c r="E22" s="3"/>
      <c r="F22" s="7">
        <f t="shared" si="2"/>
        <v>0.97218019329941885</v>
      </c>
      <c r="G22" s="7">
        <f t="shared" si="3"/>
        <v>0.96205186194794645</v>
      </c>
      <c r="H22" s="8"/>
      <c r="I22" s="7">
        <f>PRODUCT(F$6:F21)</f>
        <v>0.82573022668001439</v>
      </c>
      <c r="J22" s="7">
        <f>PRODUCT(G$6:G21)</f>
        <v>0.76441515867936616</v>
      </c>
      <c r="K22" s="1"/>
      <c r="L22" s="8">
        <f t="shared" si="0"/>
        <v>9.170879287726752</v>
      </c>
      <c r="M22" s="8">
        <f t="shared" si="1"/>
        <v>8.3686197485901879</v>
      </c>
      <c r="N22" s="1"/>
      <c r="O22" s="7">
        <f>'Base mortality'!B20*(1-$B$2)^(A22+1-75)</f>
        <v>3.4048136795243995E-2</v>
      </c>
      <c r="P22" s="7">
        <f>'Base mortality'!C20*(1-$B$2)^(A22+1-75)</f>
        <v>4.6444010536354018E-2</v>
      </c>
      <c r="Q22" s="1"/>
      <c r="R22" s="7">
        <f t="shared" si="4"/>
        <v>0.96595186320475601</v>
      </c>
      <c r="S22" s="7">
        <f t="shared" si="5"/>
        <v>0.95355598946364595</v>
      </c>
      <c r="T22" s="1"/>
      <c r="U22" s="7">
        <f>PRODUCT($R$16:R21)</f>
        <v>0.86832997619862873</v>
      </c>
      <c r="V22" s="7">
        <f>PRODUCT($S$16:S21)</f>
        <v>0.82208516228550077</v>
      </c>
      <c r="W22" s="1"/>
      <c r="X22" s="1"/>
      <c r="Y22" s="1"/>
      <c r="Z22" s="1"/>
      <c r="AA22" s="1"/>
      <c r="AB22" s="1"/>
      <c r="AC22" s="1"/>
    </row>
    <row r="23" spans="1:29" x14ac:dyDescent="0.2">
      <c r="A23">
        <f>'Base scenario'!A23</f>
        <v>82</v>
      </c>
      <c r="B23" s="16"/>
      <c r="C23" s="7">
        <f>'Base mortality'!B21*(1-$B$2)^(A23+1-65)</f>
        <v>3.1115479402679377E-2</v>
      </c>
      <c r="D23" s="7">
        <f>'Base mortality'!C21*(1-$B$2)^(A23+1-65)</f>
        <v>4.2280686767458109E-2</v>
      </c>
      <c r="E23" s="3"/>
      <c r="F23" s="7">
        <f t="shared" si="2"/>
        <v>0.96888452059732066</v>
      </c>
      <c r="G23" s="7">
        <f t="shared" si="3"/>
        <v>0.95771931323254189</v>
      </c>
      <c r="H23" s="8"/>
      <c r="I23" s="7">
        <f>PRODUCT(F$6:F22)</f>
        <v>0.80275857138694928</v>
      </c>
      <c r="J23" s="7">
        <f>PRODUCT(G$6:G22)</f>
        <v>0.73540702670871916</v>
      </c>
      <c r="K23" s="1"/>
      <c r="L23" s="8">
        <f t="shared" si="0"/>
        <v>8.8249311303040905</v>
      </c>
      <c r="M23" s="8">
        <f t="shared" si="1"/>
        <v>8.0422387212617075</v>
      </c>
      <c r="N23" s="1"/>
      <c r="O23" s="7">
        <f>'Base mortality'!B21*(1-$B$2)^(A23+1-75)</f>
        <v>3.8081648465583783E-2</v>
      </c>
      <c r="P23" s="7">
        <f>'Base mortality'!C21*(1-$B$2)^(A23+1-75)</f>
        <v>5.17465352059834E-2</v>
      </c>
      <c r="Q23" s="1"/>
      <c r="R23" s="7">
        <f t="shared" si="4"/>
        <v>0.96191835153441618</v>
      </c>
      <c r="S23" s="7">
        <f t="shared" si="5"/>
        <v>0.94825346479401662</v>
      </c>
      <c r="T23" s="1"/>
      <c r="U23" s="7">
        <f>PRODUCT($R$16:R22)</f>
        <v>0.83876495838560683</v>
      </c>
      <c r="V23" s="7">
        <f>PRODUCT($S$16:S22)</f>
        <v>0.78390423034653267</v>
      </c>
      <c r="W23" s="1"/>
      <c r="X23" s="1"/>
      <c r="Y23" s="1"/>
      <c r="Z23" s="1"/>
      <c r="AA23" s="1"/>
      <c r="AB23" s="1"/>
      <c r="AC23" s="1"/>
    </row>
    <row r="24" spans="1:29" x14ac:dyDescent="0.2">
      <c r="A24">
        <f>'Base scenario'!A24</f>
        <v>83</v>
      </c>
      <c r="B24" s="16"/>
      <c r="C24" s="7">
        <f>'Base mortality'!B22*(1-$B$2)^(A24+1-65)</f>
        <v>3.4763680603926192E-2</v>
      </c>
      <c r="D24" s="7">
        <f>'Base mortality'!C22*(1-$B$2)^(A24+1-65)</f>
        <v>4.7056821977244583E-2</v>
      </c>
      <c r="E24" s="3"/>
      <c r="F24" s="7">
        <f t="shared" si="2"/>
        <v>0.96523631939607379</v>
      </c>
      <c r="G24" s="7">
        <f t="shared" si="3"/>
        <v>0.95294317802275541</v>
      </c>
      <c r="H24" s="8"/>
      <c r="I24" s="7">
        <f>PRODUCT(F$6:F23)</f>
        <v>0.7777803535936344</v>
      </c>
      <c r="J24" s="7">
        <f>PRODUCT(G$6:G23)</f>
        <v>0.70431351256586006</v>
      </c>
      <c r="K24" s="1"/>
      <c r="L24" s="8">
        <f t="shared" si="0"/>
        <v>8.4800381388630228</v>
      </c>
      <c r="M24" s="8">
        <f t="shared" si="1"/>
        <v>7.7207910033337575</v>
      </c>
      <c r="N24" s="1"/>
      <c r="O24" s="7">
        <f>'Base mortality'!B22*(1-$B$2)^(A24+1-75)</f>
        <v>4.2546613118053141E-2</v>
      </c>
      <c r="P24" s="7">
        <f>'Base mortality'!C22*(1-$B$2)^(A24+1-75)</f>
        <v>5.7591957020937785E-2</v>
      </c>
      <c r="Q24" s="1"/>
      <c r="R24" s="7">
        <f t="shared" si="4"/>
        <v>0.95745338688194681</v>
      </c>
      <c r="S24" s="7">
        <f t="shared" si="5"/>
        <v>0.94240804297906222</v>
      </c>
      <c r="T24" s="1"/>
      <c r="U24" s="7">
        <f>PRODUCT($R$16:R23)</f>
        <v>0.80682340609511616</v>
      </c>
      <c r="V24" s="7">
        <f>PRODUCT($S$16:S23)</f>
        <v>0.74333990249278648</v>
      </c>
      <c r="W24" s="1"/>
      <c r="X24" s="1"/>
      <c r="Y24" s="1"/>
      <c r="Z24" s="1"/>
      <c r="AA24" s="1"/>
      <c r="AB24" s="1"/>
      <c r="AC24" s="1"/>
    </row>
    <row r="25" spans="1:29" x14ac:dyDescent="0.2">
      <c r="A25">
        <f>'Base scenario'!A25</f>
        <v>84</v>
      </c>
      <c r="B25" s="16"/>
      <c r="C25" s="7">
        <f>'Base mortality'!B23*(1-$B$2)^(A25+1-65)</f>
        <v>3.8795364106069451E-2</v>
      </c>
      <c r="D25" s="7">
        <f>'Base mortality'!C23*(1-$B$2)^(A25+1-65)</f>
        <v>5.2312276302210033E-2</v>
      </c>
      <c r="E25" s="3"/>
      <c r="F25" s="7">
        <f t="shared" si="2"/>
        <v>0.96120463589393057</v>
      </c>
      <c r="G25" s="7">
        <f t="shared" si="3"/>
        <v>0.94768772369778997</v>
      </c>
      <c r="H25" s="8"/>
      <c r="I25" s="7">
        <f>PRODUCT(F$6:F24)</f>
        <v>0.75074184580129655</v>
      </c>
      <c r="J25" s="7">
        <f>PRODUCT(G$6:G24)</f>
        <v>0.67117075698888051</v>
      </c>
      <c r="K25" s="1"/>
      <c r="L25" s="8">
        <f t="shared" si="0"/>
        <v>8.1369089496344973</v>
      </c>
      <c r="M25" s="8">
        <f t="shared" si="1"/>
        <v>7.405300458882067</v>
      </c>
      <c r="N25" s="1"/>
      <c r="O25" s="7">
        <f>'Base mortality'!B23*(1-$B$2)^(A25+1-75)</f>
        <v>4.7480914526884792E-2</v>
      </c>
      <c r="P25" s="7">
        <f>'Base mortality'!C23*(1-$B$2)^(A25+1-75)</f>
        <v>6.4024008461965307E-2</v>
      </c>
      <c r="Q25" s="1"/>
      <c r="R25" s="7">
        <f t="shared" si="4"/>
        <v>0.95251908547311526</v>
      </c>
      <c r="S25" s="7">
        <f t="shared" si="5"/>
        <v>0.93597599153803468</v>
      </c>
      <c r="T25" s="1"/>
      <c r="U25" s="7">
        <f>PRODUCT($R$16:R24)</f>
        <v>0.77249580278139729</v>
      </c>
      <c r="V25" s="7">
        <f>PRODUCT($S$16:S24)</f>
        <v>0.70052950277647386</v>
      </c>
      <c r="W25" s="1"/>
      <c r="X25" s="1"/>
      <c r="Y25" s="1"/>
      <c r="Z25" s="1"/>
      <c r="AA25" s="1"/>
      <c r="AB25" s="1"/>
      <c r="AC25" s="1"/>
    </row>
    <row r="26" spans="1:29" x14ac:dyDescent="0.2">
      <c r="A26">
        <f>'Base scenario'!A26</f>
        <v>85</v>
      </c>
      <c r="B26" s="16"/>
      <c r="C26" s="7">
        <f>'Base mortality'!B24*(1-$B$2)^(A26+1-65)</f>
        <v>4.3242828571178331E-2</v>
      </c>
      <c r="D26" s="7">
        <f>'Base mortality'!C24*(1-$B$2)^(A26+1-65)</f>
        <v>5.8083562186439563E-2</v>
      </c>
      <c r="E26" s="3"/>
      <c r="F26" s="7">
        <f t="shared" si="2"/>
        <v>0.95675717142882166</v>
      </c>
      <c r="G26" s="7">
        <f t="shared" si="3"/>
        <v>0.94191643781356049</v>
      </c>
      <c r="H26" s="8"/>
      <c r="I26" s="7">
        <f>PRODUCT(F$6:F25)</f>
        <v>0.72161654254377261</v>
      </c>
      <c r="J26" s="7">
        <f>PRODUCT(G$6:G25)</f>
        <v>0.63606028690331473</v>
      </c>
      <c r="K26" s="1"/>
      <c r="L26" s="8">
        <f t="shared" si="0"/>
        <v>7.7962112512565556</v>
      </c>
      <c r="M26" s="8">
        <f t="shared" si="1"/>
        <v>7.0968160857709917</v>
      </c>
      <c r="N26" s="1"/>
      <c r="O26" s="7">
        <f>'Base mortality'!B24*(1-$B$2)^(A26+1-75)</f>
        <v>5.2924082415497418E-2</v>
      </c>
      <c r="P26" s="7">
        <f>'Base mortality'!C24*(1-$B$2)^(A26+1-75)</f>
        <v>7.1087376420830475E-2</v>
      </c>
      <c r="Q26" s="1"/>
      <c r="R26" s="7">
        <f t="shared" si="4"/>
        <v>0.9470759175845026</v>
      </c>
      <c r="S26" s="7">
        <f t="shared" si="5"/>
        <v>0.92891262357916948</v>
      </c>
      <c r="T26" s="1"/>
      <c r="U26" s="7">
        <f>PRODUCT($R$16:R25)</f>
        <v>0.73581699559715652</v>
      </c>
      <c r="V26" s="7">
        <f>PRODUCT($S$16:S25)</f>
        <v>0.6556787959628565</v>
      </c>
      <c r="W26" s="1"/>
      <c r="X26" s="1"/>
      <c r="Y26" s="1"/>
      <c r="Z26" s="1"/>
      <c r="AA26" s="1"/>
      <c r="AB26" s="1"/>
      <c r="AC26" s="1"/>
    </row>
    <row r="27" spans="1:29" x14ac:dyDescent="0.2">
      <c r="A27">
        <f>'Base scenario'!A27</f>
        <v>86</v>
      </c>
      <c r="B27" s="16"/>
      <c r="C27" s="7">
        <f>'Base mortality'!B25*(1-$B$2)^(A27+1-65)</f>
        <v>4.8139438312151922E-2</v>
      </c>
      <c r="D27" s="7">
        <f>'Base mortality'!C25*(1-$B$2)^(A27+1-65)</f>
        <v>6.4407426242853796E-2</v>
      </c>
      <c r="F27" s="7">
        <f t="shared" si="2"/>
        <v>0.95186056168784805</v>
      </c>
      <c r="G27" s="7">
        <f t="shared" si="3"/>
        <v>0.93559257375714622</v>
      </c>
      <c r="I27" s="7">
        <f>PRODUCT(F$6:F26)</f>
        <v>0.69041180210042585</v>
      </c>
      <c r="J27" s="7">
        <f>PRODUCT(G$6:G26)</f>
        <v>0.59911563967464154</v>
      </c>
      <c r="K27" s="1"/>
      <c r="L27" s="8">
        <f t="shared" si="0"/>
        <v>7.4585506405585082</v>
      </c>
      <c r="M27" s="8">
        <f t="shared" si="1"/>
        <v>6.7964169994946646</v>
      </c>
      <c r="N27" s="1"/>
      <c r="O27" s="7">
        <f>'Base mortality'!B25*(1-$B$2)^(A27+1-75)</f>
        <v>5.8916950737264384E-2</v>
      </c>
      <c r="P27" s="7">
        <f>'Base mortality'!C25*(1-$B$2)^(A27+1-75)</f>
        <v>7.8827034384119643E-2</v>
      </c>
      <c r="Q27" s="1"/>
      <c r="R27" s="7">
        <f t="shared" si="4"/>
        <v>0.94108304926273556</v>
      </c>
      <c r="S27" s="7">
        <f t="shared" si="5"/>
        <v>0.92117296561588036</v>
      </c>
      <c r="T27" s="1"/>
      <c r="U27" s="7">
        <f>PRODUCT($R$16:R26)</f>
        <v>0.69687455627944894</v>
      </c>
      <c r="V27" s="7">
        <f>PRODUCT($S$16:S26)</f>
        <v>0.60906831058308797</v>
      </c>
      <c r="W27" s="1"/>
      <c r="X27" s="1"/>
      <c r="Y27" s="1"/>
      <c r="Z27" s="1"/>
      <c r="AA27" s="1"/>
      <c r="AB27" s="1"/>
      <c r="AC27" s="1"/>
    </row>
    <row r="28" spans="1:29" x14ac:dyDescent="0.2">
      <c r="A28">
        <f>'Base scenario'!A28</f>
        <v>87</v>
      </c>
      <c r="B28" s="16"/>
      <c r="C28" s="7">
        <f>'Base mortality'!B26*(1-$B$2)^(A28+1-65)</f>
        <v>5.3519239414268775E-2</v>
      </c>
      <c r="D28" s="7">
        <f>'Base mortality'!C26*(1-$B$2)^(A28+1-65)</f>
        <v>7.1320140698880596E-2</v>
      </c>
      <c r="F28" s="7">
        <f t="shared" si="2"/>
        <v>0.94648076058573127</v>
      </c>
      <c r="G28" s="7">
        <f t="shared" si="3"/>
        <v>0.9286798593011194</v>
      </c>
      <c r="H28" s="3"/>
      <c r="I28" s="7">
        <f>PRODUCT(F$6:F27)</f>
        <v>0.65717576574323078</v>
      </c>
      <c r="J28" s="7">
        <f>PRODUCT(G$6:G27)</f>
        <v>0.56052814330135692</v>
      </c>
      <c r="L28" s="8">
        <f t="shared" si="0"/>
        <v>7.1244449508039853</v>
      </c>
      <c r="M28" s="8">
        <f t="shared" si="1"/>
        <v>6.5052224869938051</v>
      </c>
      <c r="O28" s="7">
        <f>'Base mortality'!B26*(1-$B$2)^(A28+1-75)</f>
        <v>6.5501187853917411E-2</v>
      </c>
      <c r="P28" s="7">
        <f>'Base mortality'!C26*(1-$B$2)^(A28+1-75)</f>
        <v>8.7287375246960522E-2</v>
      </c>
      <c r="R28" s="7">
        <f t="shared" si="4"/>
        <v>0.93449881214608255</v>
      </c>
      <c r="S28" s="7">
        <f t="shared" si="5"/>
        <v>0.91271262475303949</v>
      </c>
      <c r="U28" s="7">
        <f>PRODUCT($R$16:R27)</f>
        <v>0.65581683237707966</v>
      </c>
      <c r="V28" s="7">
        <f>PRODUCT($S$16:S27)</f>
        <v>0.56105726192247718</v>
      </c>
      <c r="X28" s="1"/>
      <c r="Y28" s="1"/>
      <c r="Z28" s="1"/>
      <c r="AA28" s="1"/>
      <c r="AB28" s="1"/>
      <c r="AC28" s="1"/>
    </row>
    <row r="29" spans="1:29" x14ac:dyDescent="0.2">
      <c r="A29">
        <f>'Base scenario'!A29</f>
        <v>88</v>
      </c>
      <c r="B29" s="16"/>
      <c r="C29" s="7">
        <f>'Base mortality'!B27*(1-$B$2)^(A29+1-65)</f>
        <v>5.9416450970488435E-2</v>
      </c>
      <c r="D29" s="7">
        <f>'Base mortality'!C27*(1-$B$2)^(A29+1-65)</f>
        <v>7.88566051844138E-2</v>
      </c>
      <c r="F29" s="7">
        <f t="shared" si="2"/>
        <v>0.94058354902951158</v>
      </c>
      <c r="G29" s="7">
        <f t="shared" si="3"/>
        <v>0.92114339481558616</v>
      </c>
      <c r="H29" s="3"/>
      <c r="I29" s="7">
        <f>PRODUCT(F$6:F28)</f>
        <v>0.62200421859916344</v>
      </c>
      <c r="J29" s="7">
        <f>PRODUCT(G$6:G28)</f>
        <v>0.52055119725542187</v>
      </c>
      <c r="K29" s="3"/>
      <c r="L29" s="8">
        <f t="shared" si="0"/>
        <v>6.7942925689948046</v>
      </c>
      <c r="M29" s="8">
        <f t="shared" si="1"/>
        <v>6.224409362870877</v>
      </c>
      <c r="N29" s="3"/>
      <c r="O29" s="7">
        <f>'Base mortality'!B27*(1-$B$2)^(A29+1-75)</f>
        <v>7.2718673868026412E-2</v>
      </c>
      <c r="P29" s="7">
        <f>'Base mortality'!C27*(1-$B$2)^(A29+1-75)</f>
        <v>9.6511112008243347E-2</v>
      </c>
      <c r="Q29" s="3"/>
      <c r="R29" s="7">
        <f t="shared" si="4"/>
        <v>0.92728132613197356</v>
      </c>
      <c r="S29" s="7">
        <f t="shared" si="5"/>
        <v>0.90348888799175664</v>
      </c>
      <c r="T29" s="3"/>
      <c r="U29" s="7">
        <f>PRODUCT($R$16:R28)</f>
        <v>0.61286005084178752</v>
      </c>
      <c r="V29" s="7">
        <f>PRODUCT($S$16:S28)</f>
        <v>0.51208404616601766</v>
      </c>
      <c r="W29" s="3"/>
      <c r="X29" s="1"/>
      <c r="Y29" s="1"/>
      <c r="Z29" s="1"/>
      <c r="AA29" s="1"/>
      <c r="AB29" s="1"/>
      <c r="AC29" s="1"/>
    </row>
    <row r="30" spans="1:29" x14ac:dyDescent="0.2">
      <c r="A30">
        <f>'Base scenario'!A30</f>
        <v>89</v>
      </c>
      <c r="B30" s="16"/>
      <c r="C30" s="7">
        <f>'Base mortality'!B28*(1-$B$2)^(A30+1-65)</f>
        <v>6.5864809563724216E-2</v>
      </c>
      <c r="D30" s="7">
        <f>'Base mortality'!C28*(1-$B$2)^(A30+1-65)</f>
        <v>8.7049231752315978E-2</v>
      </c>
      <c r="E30" s="3"/>
      <c r="F30" s="7">
        <f t="shared" si="2"/>
        <v>0.9341351904362758</v>
      </c>
      <c r="G30" s="7">
        <f t="shared" si="3"/>
        <v>0.91295076824768406</v>
      </c>
      <c r="H30" s="1"/>
      <c r="I30" s="7">
        <f>PRODUCT(F$6:F29)</f>
        <v>0.58504693544132924</v>
      </c>
      <c r="J30" s="7">
        <f>PRODUCT(G$6:G29)</f>
        <v>0.47950229701517716</v>
      </c>
      <c r="K30" s="1"/>
      <c r="L30" s="8">
        <f t="shared" si="0"/>
        <v>6.4683325619738801</v>
      </c>
      <c r="M30" s="8">
        <f t="shared" si="1"/>
        <v>5.9552398268161602</v>
      </c>
      <c r="N30" s="1"/>
      <c r="O30" s="7">
        <f>'Base mortality'!B28*(1-$B$2)^(A30+1-75)</f>
        <v>8.0610698347214918E-2</v>
      </c>
      <c r="P30" s="7">
        <f>'Base mortality'!C28*(1-$B$2)^(A30+1-75)</f>
        <v>0.10653791316824049</v>
      </c>
      <c r="Q30" s="1"/>
      <c r="R30" s="7">
        <f t="shared" si="4"/>
        <v>0.9193893016527851</v>
      </c>
      <c r="S30" s="7">
        <f t="shared" si="5"/>
        <v>0.89346208683175954</v>
      </c>
      <c r="T30" s="1"/>
      <c r="U30" s="7">
        <f>PRODUCT($R$16:R29)</f>
        <v>0.56829368067788144</v>
      </c>
      <c r="V30" s="7">
        <f>PRODUCT($S$16:S29)</f>
        <v>0.46266224542885465</v>
      </c>
      <c r="W30" s="1"/>
      <c r="X30" s="1"/>
      <c r="Y30" s="1"/>
      <c r="Z30" s="1"/>
      <c r="AA30" s="1"/>
      <c r="AB30" s="1"/>
      <c r="AC30" s="1"/>
    </row>
    <row r="31" spans="1:29" x14ac:dyDescent="0.2">
      <c r="A31">
        <f>'Base scenario'!A31</f>
        <v>90</v>
      </c>
      <c r="B31" s="16"/>
      <c r="C31" s="7">
        <f>'Base mortality'!B29*(1-$B$2)^(A31+1-65)</f>
        <v>7.5404791119279169E-2</v>
      </c>
      <c r="D31" s="7">
        <f>'Base mortality'!C29*(1-$B$2)^(A31+1-65)</f>
        <v>9.6663073305503569E-2</v>
      </c>
      <c r="E31" s="3"/>
      <c r="F31" s="7">
        <f t="shared" si="2"/>
        <v>0.92459520888072078</v>
      </c>
      <c r="G31" s="7">
        <f t="shared" si="3"/>
        <v>0.90333692669449639</v>
      </c>
      <c r="H31" s="1"/>
      <c r="I31" s="7">
        <f>PRODUCT(F$6:F30)</f>
        <v>0.5465129304526456</v>
      </c>
      <c r="J31" s="7">
        <f>PRODUCT(G$6:G30)</f>
        <v>0.43776199043653519</v>
      </c>
      <c r="K31" s="1"/>
      <c r="L31" s="8">
        <f t="shared" si="0"/>
        <v>6.1465933933941237</v>
      </c>
      <c r="M31" s="8">
        <f t="shared" si="1"/>
        <v>5.6991044852764627</v>
      </c>
      <c r="N31" s="1"/>
      <c r="O31" s="7">
        <f>'Base mortality'!B29*(1-$B$2)^(A31+1-75)</f>
        <v>9.2286501868195314E-2</v>
      </c>
      <c r="P31" s="7">
        <f>'Base mortality'!C29*(1-$B$2)^(A31+1-75)</f>
        <v>0.11830411254747249</v>
      </c>
      <c r="Q31" s="1"/>
      <c r="R31" s="7">
        <f t="shared" si="4"/>
        <v>0.90771349813180469</v>
      </c>
      <c r="S31" s="7">
        <f t="shared" si="5"/>
        <v>0.88169588745252747</v>
      </c>
      <c r="T31" s="1"/>
      <c r="U31" s="7">
        <f>PRODUCT($R$16:R30)</f>
        <v>0.52248313021212822</v>
      </c>
      <c r="V31" s="7">
        <f>PRODUCT($S$16:S30)</f>
        <v>0.4133711752991322</v>
      </c>
      <c r="W31" s="1"/>
      <c r="X31" s="1"/>
      <c r="Y31" s="1"/>
      <c r="Z31" s="1"/>
      <c r="AA31" s="1"/>
      <c r="AB31" s="1"/>
      <c r="AC31" s="1"/>
    </row>
    <row r="32" spans="1:29" x14ac:dyDescent="0.2">
      <c r="A32">
        <f>'Base scenario'!A32</f>
        <v>91</v>
      </c>
      <c r="B32" s="16"/>
      <c r="C32" s="7">
        <f>'Base mortality'!B30*(1-$B$2)^(A32+1-65)</f>
        <v>8.7068140263787813E-2</v>
      </c>
      <c r="D32" s="7">
        <f>'Base mortality'!C30*(1-$B$2)^(A32+1-65)</f>
        <v>0.10675106951363737</v>
      </c>
      <c r="E32" s="3"/>
      <c r="F32" s="7">
        <f t="shared" si="2"/>
        <v>0.91293185973621216</v>
      </c>
      <c r="G32" s="7">
        <f t="shared" si="3"/>
        <v>0.89324893048636267</v>
      </c>
      <c r="H32" s="1"/>
      <c r="I32" s="7">
        <f>PRODUCT(F$6:F31)</f>
        <v>0.50530323708787872</v>
      </c>
      <c r="J32" s="7">
        <f>PRODUCT(G$6:G31)</f>
        <v>0.39544657106460523</v>
      </c>
      <c r="K32" s="1"/>
      <c r="L32" s="8">
        <f t="shared" si="0"/>
        <v>5.8446366703604387</v>
      </c>
      <c r="M32" s="8">
        <f t="shared" si="1"/>
        <v>5.4620369916627558</v>
      </c>
      <c r="N32" s="1"/>
      <c r="O32" s="7">
        <f>'Base mortality'!B30*(1-$B$2)^(A32+1-75)</f>
        <v>0.10656105493885439</v>
      </c>
      <c r="P32" s="7">
        <f>'Base mortality'!C30*(1-$B$2)^(A32+1-75)</f>
        <v>0.1306506208672901</v>
      </c>
      <c r="Q32" s="1"/>
      <c r="R32" s="7">
        <f t="shared" si="4"/>
        <v>0.89343894506114563</v>
      </c>
      <c r="S32" s="7">
        <f t="shared" si="5"/>
        <v>0.86934937913270993</v>
      </c>
      <c r="T32" s="1"/>
      <c r="U32" s="7">
        <f>PRODUCT($R$16:R31)</f>
        <v>0.47426498983970611</v>
      </c>
      <c r="V32" s="7">
        <f>PRODUCT($S$16:S31)</f>
        <v>0.36446766525266266</v>
      </c>
      <c r="W32" s="1"/>
      <c r="X32" s="1"/>
      <c r="Y32" s="1"/>
      <c r="Z32" s="1"/>
      <c r="AA32" s="1"/>
      <c r="AB32" s="1"/>
      <c r="AC32" s="1"/>
    </row>
    <row r="33" spans="1:29" x14ac:dyDescent="0.2">
      <c r="A33">
        <f>'Base scenario'!A33</f>
        <v>92</v>
      </c>
      <c r="B33" s="16"/>
      <c r="C33" s="7">
        <f>'Base mortality'!B31*(1-$B$2)^(A33+1-65)</f>
        <v>9.7942193187495502E-2</v>
      </c>
      <c r="D33" s="7">
        <f>'Base mortality'!C31*(1-$B$2)^(A33+1-65)</f>
        <v>0.11614467073409553</v>
      </c>
      <c r="E33" s="3"/>
      <c r="F33" s="7">
        <f t="shared" si="2"/>
        <v>0.90205780681250447</v>
      </c>
      <c r="G33" s="7">
        <f t="shared" si="3"/>
        <v>0.88385532926590449</v>
      </c>
      <c r="H33" s="1"/>
      <c r="I33" s="7">
        <f>PRODUCT(F$6:F32)</f>
        <v>0.46130742396536523</v>
      </c>
      <c r="J33" s="7">
        <f>PRODUCT(G$6:G32)</f>
        <v>0.35323222666795806</v>
      </c>
      <c r="K33" s="1"/>
      <c r="L33" s="8">
        <f t="shared" si="0"/>
        <v>5.5720133431955041</v>
      </c>
      <c r="M33" s="8">
        <f t="shared" si="1"/>
        <v>5.2450539612679918</v>
      </c>
      <c r="N33" s="1"/>
      <c r="O33" s="7">
        <f>'Base mortality'!B31*(1-$B$2)^(A33+1-75)</f>
        <v>0.11986960324941429</v>
      </c>
      <c r="P33" s="7">
        <f>'Base mortality'!C31*(1-$B$2)^(A33+1-75)</f>
        <v>0.14214727225658419</v>
      </c>
      <c r="Q33" s="1"/>
      <c r="R33" s="7">
        <f t="shared" si="4"/>
        <v>0.88013039675058569</v>
      </c>
      <c r="S33" s="7">
        <f t="shared" si="5"/>
        <v>0.85785272774341581</v>
      </c>
      <c r="T33" s="1"/>
      <c r="U33" s="7">
        <f>PRODUCT($R$16:R32)</f>
        <v>0.42372681220182196</v>
      </c>
      <c r="V33" s="7">
        <f>PRODUCT($S$16:S32)</f>
        <v>0.31684973850135062</v>
      </c>
      <c r="W33" s="1"/>
      <c r="X33" s="1"/>
      <c r="Y33" s="1"/>
      <c r="Z33" s="1"/>
      <c r="AA33" s="1"/>
      <c r="AB33" s="1"/>
      <c r="AC33" s="1"/>
    </row>
    <row r="34" spans="1:29" x14ac:dyDescent="0.2">
      <c r="A34">
        <f>'Base scenario'!A34</f>
        <v>93</v>
      </c>
      <c r="B34" s="16"/>
      <c r="C34" s="7">
        <f>'Base mortality'!B32*(1-$B$2)^(A34+1-65)</f>
        <v>0.10806660805243601</v>
      </c>
      <c r="D34" s="7">
        <f>'Base mortality'!C32*(1-$B$2)^(A34+1-65)</f>
        <v>0.1248783698389143</v>
      </c>
      <c r="E34" s="3"/>
      <c r="F34" s="7">
        <f t="shared" si="2"/>
        <v>0.89193339194756405</v>
      </c>
      <c r="G34" s="7">
        <f t="shared" si="3"/>
        <v>0.87512163016108568</v>
      </c>
      <c r="H34" s="1"/>
      <c r="I34" s="7">
        <f>PRODUCT(F$6:F33)</f>
        <v>0.41612596312852351</v>
      </c>
      <c r="J34" s="7">
        <f>PRODUCT(G$6:G33)</f>
        <v>0.31220618600893668</v>
      </c>
      <c r="K34" s="1"/>
      <c r="L34" s="8">
        <f t="shared" si="0"/>
        <v>5.3218474183141815</v>
      </c>
      <c r="M34" s="8">
        <f t="shared" si="1"/>
        <v>5.0430274183371786</v>
      </c>
      <c r="N34" s="1"/>
      <c r="O34" s="7">
        <f>'Base mortality'!B32*(1-$B$2)^(A34+1-75)</f>
        <v>0.13226068367651497</v>
      </c>
      <c r="P34" s="7">
        <f>'Base mortality'!C32*(1-$B$2)^(A34+1-75)</f>
        <v>0.15283628189097381</v>
      </c>
      <c r="Q34" s="1"/>
      <c r="R34" s="7">
        <f t="shared" si="4"/>
        <v>0.867739316323485</v>
      </c>
      <c r="S34" s="7">
        <f t="shared" si="5"/>
        <v>0.84716371810902613</v>
      </c>
      <c r="T34" s="1"/>
      <c r="U34" s="7">
        <f>PRODUCT($R$16:R33)</f>
        <v>0.37293484733705046</v>
      </c>
      <c r="V34" s="7">
        <f>PRODUCT($S$16:S33)</f>
        <v>0.27181041245817161</v>
      </c>
      <c r="W34" s="1"/>
      <c r="X34" s="1"/>
      <c r="Y34" s="1"/>
      <c r="Z34" s="1"/>
      <c r="AA34" s="1"/>
      <c r="AB34" s="1"/>
      <c r="AC34" s="1"/>
    </row>
    <row r="35" spans="1:29" x14ac:dyDescent="0.2">
      <c r="A35">
        <f>'Base scenario'!A35</f>
        <v>94</v>
      </c>
      <c r="B35" s="16"/>
      <c r="C35" s="7">
        <f>'Base mortality'!B33*(1-$B$2)^(A35+1-65)</f>
        <v>0.11747927531385136</v>
      </c>
      <c r="D35" s="7">
        <f>'Base mortality'!C33*(1-$B$2)^(A35+1-65)</f>
        <v>0.13298515465147673</v>
      </c>
      <c r="E35" s="3"/>
      <c r="F35" s="7">
        <f t="shared" si="2"/>
        <v>0.88252072468614862</v>
      </c>
      <c r="G35" s="7">
        <f t="shared" si="3"/>
        <v>0.86701484534852324</v>
      </c>
      <c r="H35" s="1"/>
      <c r="I35" s="7">
        <f>PRODUCT(F$6:F34)</f>
        <v>0.37115664177067093</v>
      </c>
      <c r="J35" s="7">
        <f>PRODUCT(G$6:G34)</f>
        <v>0.2732183864465158</v>
      </c>
      <c r="K35" s="1"/>
      <c r="L35" s="8">
        <f t="shared" si="0"/>
        <v>5.0877563618524917</v>
      </c>
      <c r="M35" s="8">
        <f t="shared" si="1"/>
        <v>4.8509585901477692</v>
      </c>
      <c r="N35" s="1"/>
      <c r="O35" s="7">
        <f>'Base mortality'!B33*(1-$B$2)^(A35+1-75)</f>
        <v>0.14378066963378941</v>
      </c>
      <c r="P35" s="7">
        <f>'Base mortality'!C33*(1-$B$2)^(A35+1-75)</f>
        <v>0.1627580229454135</v>
      </c>
      <c r="Q35" s="1"/>
      <c r="R35" s="7">
        <f t="shared" si="4"/>
        <v>0.85621933036621056</v>
      </c>
      <c r="S35" s="7">
        <f t="shared" si="5"/>
        <v>0.83724197705458647</v>
      </c>
      <c r="T35" s="1"/>
      <c r="U35" s="7">
        <f>PRODUCT($R$16:R34)</f>
        <v>0.3236102294614554</v>
      </c>
      <c r="V35" s="7">
        <f>PRODUCT($S$16:S34)</f>
        <v>0.23026791963881263</v>
      </c>
      <c r="W35" s="1"/>
      <c r="X35" s="1"/>
      <c r="Y35" s="1"/>
      <c r="Z35" s="1"/>
      <c r="AA35" s="1"/>
      <c r="AB35" s="1"/>
      <c r="AC35" s="1"/>
    </row>
    <row r="36" spans="1:29" x14ac:dyDescent="0.2">
      <c r="A36">
        <f>'Base scenario'!A36</f>
        <v>95</v>
      </c>
      <c r="B36" s="16"/>
      <c r="C36" s="7">
        <f>'Base mortality'!B34*(1-$B$2)^(A36+1-65)</f>
        <v>0.1262163970638169</v>
      </c>
      <c r="D36" s="7">
        <f>'Base mortality'!C34*(1-$B$2)^(A36+1-65)</f>
        <v>0.14049657436742555</v>
      </c>
      <c r="E36" s="3"/>
      <c r="F36" s="7">
        <f t="shared" si="2"/>
        <v>0.87378360293618307</v>
      </c>
      <c r="G36" s="7">
        <f t="shared" si="3"/>
        <v>0.85950342563257442</v>
      </c>
      <c r="H36" s="1"/>
      <c r="I36" s="7">
        <f>PRODUCT(F$6:F35)</f>
        <v>0.32755342846752977</v>
      </c>
      <c r="J36" s="7">
        <f>PRODUCT(G$6:G35)</f>
        <v>0.23688439707129896</v>
      </c>
      <c r="K36" s="1"/>
      <c r="L36" s="8">
        <f t="shared" si="0"/>
        <v>4.8635052524931179</v>
      </c>
      <c r="M36" s="8">
        <f t="shared" si="1"/>
        <v>4.6637108249625712</v>
      </c>
      <c r="N36" s="1"/>
      <c r="O36" s="7">
        <f>'Base mortality'!B34*(1-$B$2)^(A36+1-75)</f>
        <v>0.15447386817903</v>
      </c>
      <c r="P36" s="7">
        <f>'Base mortality'!C34*(1-$B$2)^(A36+1-75)</f>
        <v>0.171951107885496</v>
      </c>
      <c r="Q36" s="1"/>
      <c r="R36" s="7">
        <f t="shared" si="4"/>
        <v>0.84552613182097003</v>
      </c>
      <c r="S36" s="7">
        <f t="shared" si="5"/>
        <v>0.82804889211450394</v>
      </c>
      <c r="T36" s="1"/>
      <c r="U36" s="7">
        <f>PRODUCT($R$16:R35)</f>
        <v>0.27708133396914308</v>
      </c>
      <c r="V36" s="7">
        <f>PRODUCT($S$16:S35)</f>
        <v>0.19278996829064612</v>
      </c>
      <c r="W36" s="1"/>
      <c r="X36" s="1"/>
      <c r="Y36" s="1"/>
      <c r="Z36" s="1"/>
      <c r="AA36" s="1"/>
      <c r="AB36" s="1"/>
      <c r="AC36" s="1"/>
    </row>
    <row r="37" spans="1:29" x14ac:dyDescent="0.2">
      <c r="A37">
        <f>'Base scenario'!A37</f>
        <v>96</v>
      </c>
      <c r="B37" s="16"/>
      <c r="C37" s="7">
        <f>'Base mortality'!B35*(1-$B$2)^(A37+1-65)</f>
        <v>0.13431256356797361</v>
      </c>
      <c r="D37" s="7">
        <f>'Base mortality'!C35*(1-$B$2)^(A37+1-65)</f>
        <v>0.14744280375922125</v>
      </c>
      <c r="E37" s="3"/>
      <c r="F37" s="7">
        <f t="shared" si="2"/>
        <v>0.86568743643202639</v>
      </c>
      <c r="G37" s="7">
        <f t="shared" si="3"/>
        <v>0.85255719624077875</v>
      </c>
      <c r="H37" s="1"/>
      <c r="I37" s="7">
        <f>PRODUCT(F$6:F36)</f>
        <v>0.28621081488045746</v>
      </c>
      <c r="J37" s="7">
        <f>PRODUCT(G$6:G36)</f>
        <v>0.20360295076168844</v>
      </c>
      <c r="K37" s="1"/>
      <c r="L37" s="8">
        <f t="shared" si="0"/>
        <v>4.6426603812271985</v>
      </c>
      <c r="M37" s="8">
        <f t="shared" si="1"/>
        <v>4.47571964402524</v>
      </c>
      <c r="N37" s="1"/>
      <c r="O37" s="7">
        <f>'Base mortality'!B35*(1-$B$2)^(A37+1-75)</f>
        <v>0.16438261368605184</v>
      </c>
      <c r="P37" s="7">
        <f>'Base mortality'!C35*(1-$B$2)^(A37+1-75)</f>
        <v>0.18045246704620016</v>
      </c>
      <c r="Q37" s="1"/>
      <c r="R37" s="7">
        <f t="shared" si="4"/>
        <v>0.83561738631394822</v>
      </c>
      <c r="S37" s="7">
        <f t="shared" si="5"/>
        <v>0.81954753295379978</v>
      </c>
      <c r="T37" s="1"/>
      <c r="U37" s="7">
        <f>PRODUCT($R$16:R36)</f>
        <v>0.23427950851072391</v>
      </c>
      <c r="V37" s="7">
        <f>PRODUCT($S$16:S36)</f>
        <v>0.15963951965385986</v>
      </c>
      <c r="W37" s="1"/>
      <c r="X37" s="1"/>
      <c r="Y37" s="1"/>
      <c r="Z37" s="1"/>
      <c r="AA37" s="1"/>
      <c r="AB37" s="1"/>
      <c r="AC37" s="1"/>
    </row>
    <row r="38" spans="1:29" x14ac:dyDescent="0.2">
      <c r="A38">
        <f>'Base scenario'!A38</f>
        <v>97</v>
      </c>
      <c r="B38" s="16"/>
      <c r="C38" s="7">
        <f>'Base mortality'!B36*(1-$B$2)^(A38+1-65)</f>
        <v>0.14180082723474396</v>
      </c>
      <c r="D38" s="7">
        <f>'Base mortality'!C36*(1-$B$2)^(A38+1-65)</f>
        <v>0.15385270537177298</v>
      </c>
      <c r="E38" s="3"/>
      <c r="F38" s="7">
        <f t="shared" si="2"/>
        <v>0.85819917276525604</v>
      </c>
      <c r="G38" s="7">
        <f t="shared" si="3"/>
        <v>0.84614729462822702</v>
      </c>
      <c r="H38" s="1"/>
      <c r="I38" s="7">
        <f>PRODUCT(F$6:F37)</f>
        <v>0.24776910661298449</v>
      </c>
      <c r="J38" s="7">
        <f>PRODUCT(G$6:G37)</f>
        <v>0.17358316084773442</v>
      </c>
      <c r="K38" s="1"/>
      <c r="L38" s="8">
        <f t="shared" si="0"/>
        <v>4.4182152117773992</v>
      </c>
      <c r="M38" s="8">
        <f t="shared" si="1"/>
        <v>4.2806578166467215</v>
      </c>
      <c r="N38" s="1"/>
      <c r="O38" s="7">
        <f>'Base mortality'!B36*(1-$B$2)^(A38+1-75)</f>
        <v>0.17354735837422125</v>
      </c>
      <c r="P38" s="7">
        <f>'Base mortality'!C36*(1-$B$2)^(A38+1-75)</f>
        <v>0.18829742475195069</v>
      </c>
      <c r="Q38" s="1"/>
      <c r="R38" s="7">
        <f t="shared" si="4"/>
        <v>0.82645264162577869</v>
      </c>
      <c r="S38" s="7">
        <f t="shared" si="5"/>
        <v>0.81170257524804934</v>
      </c>
      <c r="T38" s="1"/>
      <c r="U38" s="7">
        <f>PRODUCT($R$16:R37)</f>
        <v>0.1957680305686475</v>
      </c>
      <c r="V38" s="7">
        <f>PRODUCT($S$16:S37)</f>
        <v>0.1308321744942505</v>
      </c>
      <c r="W38" s="1"/>
      <c r="X38" s="1"/>
      <c r="Y38" s="1"/>
      <c r="Z38" s="1"/>
      <c r="AA38" s="1"/>
      <c r="AB38" s="1"/>
      <c r="AC38" s="1"/>
    </row>
    <row r="39" spans="1:29" x14ac:dyDescent="0.2">
      <c r="A39">
        <f>'Base scenario'!A39</f>
        <v>98</v>
      </c>
      <c r="B39" s="16"/>
      <c r="C39" s="7">
        <f>'Base mortality'!B37*(1-$B$2)^(A39+1-65)</f>
        <v>0.14871277428110316</v>
      </c>
      <c r="D39" s="7">
        <f>'Base mortality'!C37*(1-$B$2)^(A39+1-65)</f>
        <v>0.15975388994133047</v>
      </c>
      <c r="E39" s="3"/>
      <c r="F39" s="7">
        <f t="shared" si="2"/>
        <v>0.85128722571889681</v>
      </c>
      <c r="G39" s="7">
        <f t="shared" si="3"/>
        <v>0.84024611005866956</v>
      </c>
      <c r="H39" s="1"/>
      <c r="I39" s="7">
        <f>PRODUCT(F$6:F38)</f>
        <v>0.21263524233204981</v>
      </c>
      <c r="J39" s="7">
        <f>PRODUCT(G$6:G38)</f>
        <v>0.14687692194432686</v>
      </c>
      <c r="K39" s="1"/>
      <c r="L39" s="8">
        <f t="shared" si="0"/>
        <v>4.1821596737287994</v>
      </c>
      <c r="M39" s="8">
        <f t="shared" si="1"/>
        <v>4.0710296296492405</v>
      </c>
      <c r="N39" s="1"/>
      <c r="O39" s="7">
        <f>'Base mortality'!B37*(1-$B$2)^(A39+1-75)</f>
        <v>0.18200676001884178</v>
      </c>
      <c r="P39" s="7">
        <f>'Base mortality'!C37*(1-$B$2)^(A39+1-75)</f>
        <v>0.19551977326216086</v>
      </c>
      <c r="Q39" s="1"/>
      <c r="R39" s="7">
        <f t="shared" si="4"/>
        <v>0.81799323998115825</v>
      </c>
      <c r="S39" s="7">
        <f t="shared" si="5"/>
        <v>0.80448022673783914</v>
      </c>
      <c r="T39" s="1"/>
      <c r="U39" s="7">
        <f>PRODUCT($R$16:R38)</f>
        <v>0.16179300600933491</v>
      </c>
      <c r="V39" s="7">
        <f>PRODUCT($S$16:S38)</f>
        <v>0.10619681296228528</v>
      </c>
      <c r="W39" s="1"/>
      <c r="X39" s="1"/>
      <c r="Y39" s="1"/>
      <c r="Z39" s="1"/>
      <c r="AA39" s="1"/>
      <c r="AB39" s="1"/>
      <c r="AC39" s="1"/>
    </row>
    <row r="40" spans="1:29" x14ac:dyDescent="0.2">
      <c r="A40">
        <f>'Base scenario'!A40</f>
        <v>99</v>
      </c>
      <c r="B40" s="16"/>
      <c r="C40" s="7">
        <f>'Base mortality'!B38*(1-$B$2)^(A40+1-65)</f>
        <v>0.15507859439444213</v>
      </c>
      <c r="D40" s="7">
        <f>'Base mortality'!C38*(1-$B$2)^(A40+1-65)</f>
        <v>0.16517277530487123</v>
      </c>
      <c r="E40" s="3"/>
      <c r="F40" s="7">
        <f t="shared" si="2"/>
        <v>0.84492140560555784</v>
      </c>
      <c r="G40" s="7">
        <f t="shared" si="3"/>
        <v>0.83482722469512871</v>
      </c>
      <c r="H40" s="1"/>
      <c r="I40" s="7">
        <f>PRODUCT(F$6:F39)</f>
        <v>0.18101366553491602</v>
      </c>
      <c r="J40" s="7">
        <f>PRODUCT(G$6:G39)</f>
        <v>0.12341276232111148</v>
      </c>
      <c r="K40" s="1"/>
      <c r="L40" s="8">
        <f t="shared" si="0"/>
        <v>3.924959234051232</v>
      </c>
      <c r="M40" s="8">
        <f t="shared" si="1"/>
        <v>3.8376626473243047</v>
      </c>
      <c r="N40" s="1"/>
      <c r="O40" s="7">
        <f>'Base mortality'!B38*(1-$B$2)^(A40+1-75)</f>
        <v>0.1897977672089943</v>
      </c>
      <c r="P40" s="7">
        <f>'Base mortality'!C38*(1-$B$2)^(A40+1-75)</f>
        <v>0.20215184486932006</v>
      </c>
      <c r="Q40" s="1"/>
      <c r="R40" s="7">
        <f t="shared" si="4"/>
        <v>0.81020223279100567</v>
      </c>
      <c r="S40" s="7">
        <f t="shared" si="5"/>
        <v>0.79784815513067997</v>
      </c>
      <c r="T40" s="1"/>
      <c r="U40" s="7">
        <f>PRODUCT($R$16:R39)</f>
        <v>0.13234558519186687</v>
      </c>
      <c r="V40" s="7">
        <f>PRODUCT($S$16:S39)</f>
        <v>8.5433236170735158E-2</v>
      </c>
      <c r="W40" s="1"/>
      <c r="X40" s="1"/>
      <c r="Y40" s="1"/>
      <c r="Z40" s="1"/>
      <c r="AA40" s="1"/>
      <c r="AB40" s="1"/>
      <c r="AC40" s="1"/>
    </row>
    <row r="41" spans="1:29" x14ac:dyDescent="0.2">
      <c r="A41">
        <f>'Base scenario'!A41</f>
        <v>100</v>
      </c>
      <c r="B41" s="16"/>
      <c r="C41" s="7">
        <f>'Base mortality'!B39*(1-$B$2)^(A41+1-65)</f>
        <v>0.16092714874064351</v>
      </c>
      <c r="D41" s="7">
        <f>'Base mortality'!C39*(1-$B$2)^(A41+1-65)</f>
        <v>0.17013464411671428</v>
      </c>
      <c r="E41" s="3"/>
      <c r="F41" s="7">
        <f t="shared" si="2"/>
        <v>0.83907285125935649</v>
      </c>
      <c r="G41" s="7">
        <f t="shared" si="3"/>
        <v>0.82986535588328569</v>
      </c>
      <c r="H41" s="1"/>
      <c r="I41" s="7">
        <f>PRODUCT(F$6:F40)</f>
        <v>0.15294232071757558</v>
      </c>
      <c r="J41" s="7">
        <f>PRODUCT(G$6:G40)</f>
        <v>0.10302833386049305</v>
      </c>
      <c r="K41" s="1"/>
      <c r="L41" s="8">
        <f t="shared" si="0"/>
        <v>3.6349028150762144</v>
      </c>
      <c r="M41" s="8">
        <f t="shared" si="1"/>
        <v>3.5690567958880632</v>
      </c>
      <c r="N41" s="1"/>
      <c r="O41" s="7">
        <f>'Base mortality'!B39*(1-$B$2)^(A41+1-75)</f>
        <v>0.19695570258133907</v>
      </c>
      <c r="P41" s="7">
        <f>'Base mortality'!C39*(1-$B$2)^(A41+1-75)</f>
        <v>0.20822458253726933</v>
      </c>
      <c r="Q41" s="1"/>
      <c r="R41" s="7">
        <f t="shared" si="4"/>
        <v>0.8030442974186609</v>
      </c>
      <c r="S41" s="7">
        <f t="shared" si="5"/>
        <v>0.79177541746273072</v>
      </c>
      <c r="T41" s="1"/>
      <c r="U41" s="7">
        <f>PRODUCT($R$16:R40)</f>
        <v>0.1072266886224828</v>
      </c>
      <c r="V41" s="7">
        <f>PRODUCT($S$16:S40)</f>
        <v>6.8162749865664729E-2</v>
      </c>
      <c r="W41" s="1"/>
      <c r="X41" s="1"/>
      <c r="Y41" s="1"/>
      <c r="Z41" s="1"/>
      <c r="AA41" s="1"/>
      <c r="AB41" s="1"/>
      <c r="AC41" s="1"/>
    </row>
    <row r="42" spans="1:29" x14ac:dyDescent="0.2">
      <c r="A42">
        <f>'Base scenario'!A42</f>
        <v>101</v>
      </c>
      <c r="B42" s="16"/>
      <c r="C42" s="7">
        <f>'Base mortality'!B40*(1-$B$2)^(A42+1-65)</f>
        <v>0.16628603674065193</v>
      </c>
      <c r="D42" s="7">
        <f>'Base mortality'!C40*(1-$B$2)^(A42+1-65)</f>
        <v>0.17466370075924204</v>
      </c>
      <c r="E42" s="3"/>
      <c r="F42" s="7">
        <f t="shared" si="2"/>
        <v>0.8337139632593481</v>
      </c>
      <c r="G42" s="7">
        <f t="shared" si="3"/>
        <v>0.82533629924075802</v>
      </c>
      <c r="H42" s="1"/>
      <c r="I42" s="7">
        <f>PRODUCT(F$6:F41)</f>
        <v>0.12832974912271908</v>
      </c>
      <c r="J42" s="7">
        <f>PRODUCT(G$6:G41)</f>
        <v>8.5499644945200043E-2</v>
      </c>
      <c r="K42" s="1"/>
      <c r="L42" s="8">
        <f t="shared" si="0"/>
        <v>3.2972678733170659</v>
      </c>
      <c r="M42" s="8">
        <f t="shared" si="1"/>
        <v>3.2505389176191266</v>
      </c>
      <c r="N42" s="1"/>
      <c r="O42" s="7">
        <f>'Base mortality'!B40*(1-$B$2)^(A42+1-75)</f>
        <v>0.20351434454670059</v>
      </c>
      <c r="P42" s="7">
        <f>'Base mortality'!C40*(1-$B$2)^(A42+1-75)</f>
        <v>0.21376760955316054</v>
      </c>
      <c r="Q42" s="1"/>
      <c r="R42" s="7">
        <f t="shared" si="4"/>
        <v>0.79648565545329941</v>
      </c>
      <c r="S42" s="7">
        <f t="shared" si="5"/>
        <v>0.78623239044683946</v>
      </c>
      <c r="T42" s="1"/>
      <c r="U42" s="7">
        <f>PRODUCT($R$16:R41)</f>
        <v>8.6107780829371219E-2</v>
      </c>
      <c r="V42" s="7">
        <f>PRODUCT($S$16:S41)</f>
        <v>5.3969589730294386E-2</v>
      </c>
      <c r="W42" s="1"/>
      <c r="X42" s="1"/>
      <c r="Y42" s="1"/>
      <c r="Z42" s="1"/>
      <c r="AA42" s="1"/>
      <c r="AB42" s="1"/>
      <c r="AC42" s="1"/>
    </row>
    <row r="43" spans="1:29" x14ac:dyDescent="0.2">
      <c r="A43">
        <f>'Base scenario'!A43</f>
        <v>102</v>
      </c>
      <c r="B43" s="16"/>
      <c r="C43" s="7">
        <f>'Base mortality'!B41*(1-$B$2)^(A43+1-65)</f>
        <v>0.17118166214133435</v>
      </c>
      <c r="D43" s="7">
        <f>'Base mortality'!C41*(1-$B$2)^(A43+1-65)</f>
        <v>0.17878312793476667</v>
      </c>
      <c r="E43" s="3"/>
      <c r="F43" s="7">
        <f t="shared" si="2"/>
        <v>0.82881833785866565</v>
      </c>
      <c r="G43" s="7">
        <f t="shared" si="3"/>
        <v>0.82121687206523331</v>
      </c>
      <c r="H43" s="1"/>
      <c r="I43" s="7">
        <f>PRODUCT(F$6:F42)</f>
        <v>0.10699030374517997</v>
      </c>
      <c r="J43" s="7">
        <f>PRODUCT(G$6:G42)</f>
        <v>7.056596054547018E-2</v>
      </c>
      <c r="K43" s="1"/>
      <c r="L43" s="8">
        <f t="shared" si="0"/>
        <v>2.8932360177258589</v>
      </c>
      <c r="M43" s="8">
        <f t="shared" si="1"/>
        <v>2.8631551352750515</v>
      </c>
      <c r="N43" s="1"/>
      <c r="O43" s="7">
        <f>'Base mortality'!B41*(1-$B$2)^(A43+1-75)</f>
        <v>0.20950600815294787</v>
      </c>
      <c r="P43" s="7">
        <f>'Base mortality'!C41*(1-$B$2)^(A43+1-75)</f>
        <v>0.21880929878917452</v>
      </c>
      <c r="Q43" s="1"/>
      <c r="R43" s="7">
        <f t="shared" si="4"/>
        <v>0.79049399184705216</v>
      </c>
      <c r="S43" s="7">
        <f t="shared" si="5"/>
        <v>0.78119070121082546</v>
      </c>
      <c r="T43" s="1"/>
      <c r="U43" s="7">
        <f>PRODUCT($R$16:R42)</f>
        <v>6.8583612253510784E-2</v>
      </c>
      <c r="V43" s="7">
        <f>PRODUCT($S$16:S42)</f>
        <v>4.2432639545084555E-2</v>
      </c>
      <c r="W43" s="1"/>
      <c r="X43" s="1"/>
      <c r="Y43" s="1"/>
      <c r="Z43" s="1"/>
      <c r="AA43" s="1"/>
      <c r="AB43" s="1"/>
      <c r="AC43" s="1"/>
    </row>
    <row r="44" spans="1:29" x14ac:dyDescent="0.2">
      <c r="A44">
        <f>'Base scenario'!A44</f>
        <v>103</v>
      </c>
      <c r="B44" s="16"/>
      <c r="C44" s="7">
        <f>'Base mortality'!B42*(1-$B$2)^(A44+1-65)</f>
        <v>0.17563929905634709</v>
      </c>
      <c r="D44" s="7">
        <f>'Base mortality'!C42*(1-$B$2)^(A44+1-65)</f>
        <v>0.18251514357017384</v>
      </c>
      <c r="E44" s="3"/>
      <c r="F44" s="7">
        <f t="shared" si="2"/>
        <v>0.82436070094365288</v>
      </c>
      <c r="G44" s="7">
        <f t="shared" si="3"/>
        <v>0.81748485642982616</v>
      </c>
      <c r="H44" s="1"/>
      <c r="I44" s="7">
        <f>PRODUCT(F$6:F43)</f>
        <v>8.8675525717073836E-2</v>
      </c>
      <c r="J44" s="7">
        <f>PRODUCT(G$6:G43)</f>
        <v>5.7949957393429688E-2</v>
      </c>
      <c r="K44" s="1"/>
      <c r="L44" s="8">
        <f t="shared" si="0"/>
        <v>2.3984722921890014</v>
      </c>
      <c r="M44" s="8">
        <f t="shared" si="1"/>
        <v>2.3822122493891049</v>
      </c>
      <c r="N44" s="1"/>
      <c r="O44" s="7">
        <f>'Base mortality'!B42*(1-$B$2)^(A44+1-75)</f>
        <v>0.21496162591116591</v>
      </c>
      <c r="P44" s="7">
        <f>'Base mortality'!C42*(1-$B$2)^(A44+1-75)</f>
        <v>0.22337684234704108</v>
      </c>
      <c r="Q44" s="1"/>
      <c r="R44" s="7">
        <f t="shared" si="4"/>
        <v>0.78503837408883403</v>
      </c>
      <c r="S44" s="7">
        <f t="shared" si="5"/>
        <v>0.77662315765295897</v>
      </c>
      <c r="T44" s="1"/>
      <c r="U44" s="7">
        <f>PRODUCT($R$16:R43)</f>
        <v>5.4214933425568143E-2</v>
      </c>
      <c r="V44" s="7">
        <f>PRODUCT($S$16:S43)</f>
        <v>3.3147983440450807E-2</v>
      </c>
      <c r="W44" s="1"/>
      <c r="X44" s="1"/>
      <c r="Y44" s="1"/>
      <c r="Z44" s="1"/>
      <c r="AA44" s="1"/>
      <c r="AB44" s="1"/>
      <c r="AC44" s="1"/>
    </row>
    <row r="45" spans="1:29" x14ac:dyDescent="0.2">
      <c r="A45">
        <f>'Base scenario'!A45</f>
        <v>104</v>
      </c>
      <c r="B45" s="16"/>
      <c r="C45" s="7">
        <f>'Base mortality'!B43*(1-$B$2)^(A45+1-65)</f>
        <v>0.17968315887275535</v>
      </c>
      <c r="D45" s="7">
        <f>'Base mortality'!C43*(1-$B$2)^(A45+1-65)</f>
        <v>0.18588105887769338</v>
      </c>
      <c r="E45" s="3"/>
      <c r="F45" s="7">
        <f t="shared" si="2"/>
        <v>0.82031684112724468</v>
      </c>
      <c r="G45" s="7">
        <f t="shared" si="3"/>
        <v>0.81411894112230665</v>
      </c>
      <c r="H45" s="1"/>
      <c r="I45" s="7">
        <f>PRODUCT(F$6:F44)</f>
        <v>7.3100618536673906E-2</v>
      </c>
      <c r="J45" s="7">
        <f>PRODUCT(G$6:G44)</f>
        <v>4.7373212599882412E-2</v>
      </c>
      <c r="K45" s="1"/>
      <c r="L45" s="8">
        <f>1+(1+$M$2)^-1*(1-C45)*L46</f>
        <v>1.7812541344068995</v>
      </c>
      <c r="M45" s="8">
        <f>1+(1+$M$2)^-1*(1-D45)*M46</f>
        <v>1.7753513724974348</v>
      </c>
      <c r="N45" s="1"/>
      <c r="O45" s="7">
        <f>'Base mortality'!B43*(1-$B$2)^(A45+1-75)</f>
        <v>0.21991082968140574</v>
      </c>
      <c r="P45" s="7">
        <f>'Base mortality'!C43*(1-$B$2)^(A45+1-75)</f>
        <v>0.22749632261752181</v>
      </c>
      <c r="Q45" s="1"/>
      <c r="R45" s="7">
        <f t="shared" si="4"/>
        <v>0.78008917031859426</v>
      </c>
      <c r="S45" s="7">
        <f t="shared" si="5"/>
        <v>0.77250367738247816</v>
      </c>
      <c r="T45" s="1"/>
      <c r="U45" s="7">
        <f>PRODUCT($R$16:R44)</f>
        <v>4.2560803187742399E-2</v>
      </c>
      <c r="V45" s="7">
        <f>PRODUCT($S$16:S44)</f>
        <v>2.57434915693509E-2</v>
      </c>
      <c r="W45" s="1"/>
      <c r="X45" s="1"/>
      <c r="Y45" s="1"/>
      <c r="Z45" s="1"/>
      <c r="AA45" s="1"/>
      <c r="AB45" s="1"/>
      <c r="AC45" s="1"/>
    </row>
    <row r="46" spans="1:29" x14ac:dyDescent="0.2">
      <c r="A46">
        <f>'Base scenario'!A46</f>
        <v>105</v>
      </c>
      <c r="B46" s="16"/>
      <c r="C46" s="7">
        <f>'Base mortality'!B44*(1-$B$2)^(A46+1-65)</f>
        <v>0.43678639587193147</v>
      </c>
      <c r="D46" s="7">
        <f>'Base mortality'!C44*(1-$B$2)^(A46+1-65)</f>
        <v>0.43678639587193147</v>
      </c>
      <c r="E46" s="3"/>
      <c r="F46" s="7">
        <f t="shared" si="2"/>
        <v>0.56321360412806853</v>
      </c>
      <c r="G46" s="7">
        <f t="shared" si="3"/>
        <v>0.56321360412806853</v>
      </c>
      <c r="H46" s="1"/>
      <c r="I46" s="7">
        <f>PRODUCT(F$6:F45)</f>
        <v>5.9965668482452043E-2</v>
      </c>
      <c r="J46" s="7">
        <f>PRODUCT(G$6:G45)</f>
        <v>3.8567429679378186E-2</v>
      </c>
      <c r="K46" s="1"/>
      <c r="L46" s="22">
        <v>1</v>
      </c>
      <c r="M46" s="22">
        <v>1</v>
      </c>
      <c r="N46" s="1"/>
      <c r="O46" s="7">
        <f>'Base mortality'!B44*(1-$B$2)^(A46+1-75)</f>
        <v>0.53457463299478791</v>
      </c>
      <c r="P46" s="7">
        <f>'Base mortality'!C44*(1-$B$2)^(A46+1-75)</f>
        <v>0.53457463299478791</v>
      </c>
      <c r="Q46" s="1"/>
      <c r="R46" s="7">
        <f t="shared" si="4"/>
        <v>0.46542536700521209</v>
      </c>
      <c r="S46" s="7">
        <f t="shared" si="5"/>
        <v>0.46542536700521209</v>
      </c>
      <c r="T46" s="1"/>
      <c r="U46" s="7">
        <f>PRODUCT($R$16:R45)</f>
        <v>3.3201221646818949E-2</v>
      </c>
      <c r="V46" s="7">
        <f>PRODUCT($S$16:S45)</f>
        <v>1.9886941905988394E-2</v>
      </c>
      <c r="W46" s="1"/>
      <c r="X46" s="1"/>
      <c r="Y46" s="1"/>
      <c r="Z46" s="1"/>
      <c r="AA46" s="1"/>
      <c r="AB46" s="1"/>
      <c r="AC46" s="1"/>
    </row>
    <row r="47" spans="1:29" x14ac:dyDescent="0.2">
      <c r="C47" s="3"/>
      <c r="D47" s="3"/>
      <c r="E47" s="3"/>
      <c r="F47" s="3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x14ac:dyDescent="0.2">
      <c r="C48" s="3"/>
      <c r="D48" s="3"/>
      <c r="E48" s="3"/>
      <c r="F48" s="3"/>
      <c r="G48" s="1" t="s">
        <v>11</v>
      </c>
      <c r="H48" s="1"/>
      <c r="I48" s="9">
        <f>SUM(I7:I46)</f>
        <v>24.671585012132503</v>
      </c>
      <c r="J48" s="9">
        <f>SUM(J7:J46)</f>
        <v>22.437602824263202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9">
        <f>SUM(U7:U46)</f>
        <v>14.77281103854305</v>
      </c>
      <c r="V48" s="9">
        <f>SUM(V7:V46)</f>
        <v>12.962443379076502</v>
      </c>
      <c r="W48" s="1"/>
      <c r="X48" s="1"/>
      <c r="Y48" s="1"/>
      <c r="Z48" s="1"/>
      <c r="AA48" s="1"/>
      <c r="AB48" s="1"/>
      <c r="AC48" s="1"/>
    </row>
    <row r="49" spans="3:29" x14ac:dyDescent="0.2">
      <c r="C49" s="3"/>
      <c r="D49" s="3"/>
      <c r="E49" s="3"/>
      <c r="F49" s="3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3:29" x14ac:dyDescent="0.2">
      <c r="C50" s="3"/>
      <c r="D50" s="3"/>
      <c r="E50" s="3"/>
      <c r="F50" s="3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3:29" x14ac:dyDescent="0.2">
      <c r="C51" s="3"/>
      <c r="D51" s="3"/>
      <c r="E51" s="3"/>
      <c r="F51" s="3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3:29" x14ac:dyDescent="0.2">
      <c r="C52" s="3"/>
      <c r="D52" s="3"/>
      <c r="E52" s="3"/>
      <c r="F52" s="3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3:29" x14ac:dyDescent="0.2">
      <c r="C53" s="3"/>
      <c r="D53" s="3"/>
      <c r="E53" s="3"/>
      <c r="F53" s="3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3:29" x14ac:dyDescent="0.2">
      <c r="C54" s="3"/>
      <c r="D54" s="3"/>
      <c r="E54" s="3"/>
      <c r="F54" s="3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3:29" x14ac:dyDescent="0.2">
      <c r="C55" s="3"/>
      <c r="D55" s="3"/>
      <c r="E55" s="3"/>
      <c r="F55" s="3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3:29" x14ac:dyDescent="0.2">
      <c r="C56" s="3"/>
      <c r="D56" s="3"/>
      <c r="E56" s="3"/>
      <c r="F56" s="3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3:29" x14ac:dyDescent="0.2">
      <c r="C57" s="3"/>
      <c r="D57" s="3"/>
      <c r="E57" s="3"/>
      <c r="F57" s="3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3:29" x14ac:dyDescent="0.2">
      <c r="C58" s="3"/>
      <c r="D58" s="3"/>
      <c r="E58" s="3"/>
      <c r="F58" s="3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3:29" x14ac:dyDescent="0.2">
      <c r="C59" s="3"/>
      <c r="D59" s="3"/>
      <c r="E59" s="3"/>
      <c r="F59" s="3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3:29" x14ac:dyDescent="0.2">
      <c r="C60" s="3"/>
      <c r="D60" s="3"/>
      <c r="E60" s="3"/>
      <c r="F60" s="3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3:29" x14ac:dyDescent="0.2">
      <c r="C61" s="3"/>
      <c r="D61" s="3"/>
      <c r="E61" s="3"/>
      <c r="F61" s="3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3:29" x14ac:dyDescent="0.2">
      <c r="C62" s="3"/>
      <c r="D62" s="3"/>
      <c r="E62" s="3"/>
      <c r="F62" s="3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3:29" x14ac:dyDescent="0.2">
      <c r="C63" s="3"/>
      <c r="D63" s="3"/>
      <c r="E63" s="3"/>
      <c r="F63" s="3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3:29" x14ac:dyDescent="0.2">
      <c r="C64" s="3"/>
      <c r="D64" s="3"/>
      <c r="E64" s="3"/>
      <c r="F64" s="3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3:29" x14ac:dyDescent="0.2">
      <c r="C65" s="3"/>
      <c r="D65" s="3"/>
      <c r="E65" s="3"/>
      <c r="F65" s="3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3:29" x14ac:dyDescent="0.2">
      <c r="C66" s="3"/>
      <c r="D66" s="3"/>
      <c r="E66" s="3"/>
      <c r="F66" s="3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3:29" x14ac:dyDescent="0.2">
      <c r="C67" s="3"/>
      <c r="D67" s="3"/>
      <c r="E67" s="3"/>
      <c r="F67" s="3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3:29" x14ac:dyDescent="0.2">
      <c r="C68" s="3"/>
      <c r="D68" s="3"/>
      <c r="E68" s="3"/>
      <c r="F68" s="3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3:29" x14ac:dyDescent="0.2">
      <c r="C69" s="3"/>
      <c r="D69" s="3"/>
      <c r="E69" s="3"/>
      <c r="F69" s="3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3:29" x14ac:dyDescent="0.2">
      <c r="C70" s="3"/>
      <c r="D70" s="3"/>
      <c r="E70" s="3"/>
      <c r="F70" s="3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3:29" x14ac:dyDescent="0.2">
      <c r="C71" s="3"/>
      <c r="D71" s="3"/>
      <c r="E71" s="3"/>
      <c r="F71" s="3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3:29" x14ac:dyDescent="0.2">
      <c r="C72" s="3"/>
      <c r="D72" s="3"/>
      <c r="E72" s="3"/>
      <c r="F72" s="3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3:29" x14ac:dyDescent="0.2">
      <c r="C73" s="3"/>
      <c r="D73" s="3"/>
      <c r="E73" s="3"/>
      <c r="F73" s="3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3:29" x14ac:dyDescent="0.2">
      <c r="C74" s="3"/>
      <c r="D74" s="3"/>
      <c r="E74" s="3"/>
      <c r="F74" s="3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3:29" x14ac:dyDescent="0.2">
      <c r="C75" s="3"/>
      <c r="D75" s="3"/>
      <c r="E75" s="3"/>
      <c r="F75" s="3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3:29" x14ac:dyDescent="0.2">
      <c r="C76" s="3"/>
      <c r="D76" s="3"/>
      <c r="E76" s="3"/>
      <c r="F76" s="3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3:29" x14ac:dyDescent="0.2">
      <c r="C77" s="3"/>
      <c r="D77" s="3"/>
      <c r="E77" s="3"/>
      <c r="F77" s="3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3:29" x14ac:dyDescent="0.2">
      <c r="C78" s="3"/>
      <c r="D78" s="3"/>
      <c r="E78" s="3"/>
      <c r="F78" s="3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3:29" x14ac:dyDescent="0.2">
      <c r="C79" s="3"/>
      <c r="D79" s="3"/>
      <c r="E79" s="3"/>
      <c r="F79" s="3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3:29" x14ac:dyDescent="0.2">
      <c r="C80" s="3"/>
      <c r="D80" s="3"/>
      <c r="E80" s="3"/>
      <c r="F80" s="3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3:29" x14ac:dyDescent="0.2">
      <c r="C81" s="3"/>
      <c r="D81" s="3"/>
      <c r="E81" s="3"/>
      <c r="F81" s="3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3:29" x14ac:dyDescent="0.2">
      <c r="C82" s="3"/>
      <c r="D82" s="3"/>
      <c r="E82" s="3"/>
      <c r="F82" s="3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3:29" x14ac:dyDescent="0.2">
      <c r="C83" s="3"/>
      <c r="D83" s="3"/>
      <c r="E83" s="3"/>
      <c r="F83" s="3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3:29" x14ac:dyDescent="0.2">
      <c r="C84" s="3"/>
      <c r="D84" s="3"/>
      <c r="E84" s="3"/>
      <c r="F84" s="3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3:29" x14ac:dyDescent="0.2">
      <c r="C85" s="3"/>
      <c r="D85" s="3"/>
      <c r="E85" s="3"/>
      <c r="F85" s="3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3:29" x14ac:dyDescent="0.2">
      <c r="C86" s="3"/>
      <c r="D86" s="3"/>
      <c r="E86" s="3"/>
      <c r="F86" s="3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3:29" x14ac:dyDescent="0.2">
      <c r="C87" s="3"/>
      <c r="D87" s="3"/>
      <c r="E87" s="3"/>
      <c r="F87" s="3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3:29" x14ac:dyDescent="0.2">
      <c r="C88" s="3"/>
      <c r="D88" s="3"/>
      <c r="E88" s="3"/>
      <c r="F88" s="3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3:29" x14ac:dyDescent="0.2">
      <c r="C89" s="3"/>
      <c r="D89" s="3"/>
      <c r="E89" s="3"/>
      <c r="F89" s="3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3:29" x14ac:dyDescent="0.2">
      <c r="C90" s="3"/>
      <c r="D90" s="3"/>
      <c r="E90" s="3"/>
      <c r="F90" s="3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3:29" x14ac:dyDescent="0.2">
      <c r="C91" s="3"/>
      <c r="D91" s="3"/>
      <c r="E91" s="3"/>
      <c r="F91" s="3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3:29" x14ac:dyDescent="0.2">
      <c r="C92" s="3"/>
      <c r="D92" s="3"/>
      <c r="E92" s="3"/>
      <c r="F92" s="3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3:29" x14ac:dyDescent="0.2">
      <c r="C93" s="3"/>
      <c r="D93" s="3"/>
      <c r="E93" s="3"/>
      <c r="F93" s="3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3:29" x14ac:dyDescent="0.2">
      <c r="C94" s="3"/>
      <c r="D94" s="3"/>
      <c r="E94" s="3"/>
      <c r="F94" s="3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3:29" x14ac:dyDescent="0.2">
      <c r="C95" s="3"/>
      <c r="D95" s="3"/>
      <c r="E95" s="3"/>
      <c r="F95" s="3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3:29" x14ac:dyDescent="0.2">
      <c r="C96" s="3"/>
      <c r="D96" s="3"/>
      <c r="E96" s="3"/>
      <c r="F96" s="3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3:29" x14ac:dyDescent="0.2">
      <c r="C97" s="3"/>
      <c r="D97" s="3"/>
      <c r="E97" s="3"/>
      <c r="F97" s="3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3:29" x14ac:dyDescent="0.2">
      <c r="C98" s="3"/>
      <c r="D98" s="3"/>
      <c r="E98" s="3"/>
      <c r="F98" s="3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3:29" x14ac:dyDescent="0.2">
      <c r="C99" s="3"/>
      <c r="D99" s="3"/>
      <c r="E99" s="3"/>
      <c r="F99" s="3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3:29" x14ac:dyDescent="0.2">
      <c r="C100" s="3"/>
      <c r="D100" s="3"/>
      <c r="E100" s="3"/>
      <c r="F100" s="3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3:29" x14ac:dyDescent="0.2">
      <c r="C101" s="3"/>
      <c r="D101" s="3"/>
      <c r="E101" s="3"/>
      <c r="F101" s="3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3:29" x14ac:dyDescent="0.2">
      <c r="C102" s="3"/>
      <c r="D102" s="3"/>
      <c r="E102" s="3"/>
      <c r="F102" s="3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3:29" x14ac:dyDescent="0.2">
      <c r="C103" s="3"/>
      <c r="D103" s="3"/>
      <c r="E103" s="3"/>
      <c r="F103" s="3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3:29" x14ac:dyDescent="0.2">
      <c r="C104" s="3"/>
      <c r="D104" s="3"/>
      <c r="E104" s="3"/>
      <c r="F104" s="3"/>
      <c r="G104" s="3"/>
    </row>
    <row r="105" spans="3:29" x14ac:dyDescent="0.2">
      <c r="C105" s="3"/>
      <c r="D105" s="3"/>
      <c r="E105" s="3"/>
      <c r="F105" s="3"/>
      <c r="G105" s="3"/>
    </row>
    <row r="106" spans="3:29" x14ac:dyDescent="0.2">
      <c r="C106" s="3"/>
      <c r="D106" s="3"/>
      <c r="E106" s="3"/>
      <c r="F106" s="3"/>
      <c r="G106" s="3"/>
    </row>
    <row r="107" spans="3:29" x14ac:dyDescent="0.2">
      <c r="C107" s="3"/>
      <c r="D107" s="3"/>
      <c r="E107" s="3"/>
      <c r="F107" s="3"/>
      <c r="G107" s="3"/>
    </row>
    <row r="108" spans="3:29" x14ac:dyDescent="0.2">
      <c r="C108" s="3"/>
      <c r="D108" s="3"/>
      <c r="E108" s="3"/>
      <c r="F108" s="3"/>
      <c r="G108" s="3"/>
    </row>
    <row r="109" spans="3:29" x14ac:dyDescent="0.2">
      <c r="C109" s="3"/>
      <c r="D109" s="3"/>
      <c r="E109" s="3"/>
      <c r="F109" s="3"/>
      <c r="G109" s="3"/>
    </row>
    <row r="110" spans="3:29" x14ac:dyDescent="0.2">
      <c r="C110" s="3"/>
      <c r="D110" s="3"/>
      <c r="E110" s="3"/>
      <c r="F110" s="3"/>
      <c r="G110" s="3"/>
    </row>
    <row r="111" spans="3:29" x14ac:dyDescent="0.2">
      <c r="C111" s="3"/>
      <c r="D111" s="3"/>
      <c r="E111" s="3"/>
      <c r="F111" s="3"/>
      <c r="G111" s="3"/>
    </row>
    <row r="112" spans="3:29" x14ac:dyDescent="0.2">
      <c r="C112" s="3"/>
      <c r="D112" s="3"/>
      <c r="E112" s="3"/>
      <c r="F112" s="3"/>
      <c r="G112" s="3"/>
    </row>
    <row r="113" spans="3:7" x14ac:dyDescent="0.2">
      <c r="C113" s="3"/>
      <c r="D113" s="3"/>
      <c r="E113" s="3"/>
      <c r="F113" s="3"/>
      <c r="G113" s="3"/>
    </row>
    <row r="114" spans="3:7" x14ac:dyDescent="0.2">
      <c r="C114" s="3"/>
      <c r="D114" s="3"/>
      <c r="E114" s="3"/>
      <c r="F114" s="3"/>
      <c r="G114" s="3"/>
    </row>
    <row r="115" spans="3:7" x14ac:dyDescent="0.2">
      <c r="C115" s="3"/>
      <c r="D115" s="3"/>
      <c r="E115" s="3"/>
      <c r="F115" s="3"/>
      <c r="G115" s="3"/>
    </row>
    <row r="116" spans="3:7" x14ac:dyDescent="0.2">
      <c r="C116" s="3"/>
      <c r="D116" s="3"/>
      <c r="E116" s="3"/>
      <c r="F116" s="3"/>
      <c r="G116" s="3"/>
    </row>
    <row r="117" spans="3:7" x14ac:dyDescent="0.2">
      <c r="C117" s="3"/>
      <c r="D117" s="3"/>
      <c r="E117" s="3"/>
      <c r="F117" s="3"/>
      <c r="G117" s="3"/>
    </row>
    <row r="118" spans="3:7" x14ac:dyDescent="0.2">
      <c r="C118" s="3"/>
      <c r="D118" s="3"/>
      <c r="E118" s="3"/>
      <c r="F118" s="3"/>
      <c r="G118" s="3"/>
    </row>
    <row r="119" spans="3:7" x14ac:dyDescent="0.2">
      <c r="C119" s="3"/>
      <c r="D119" s="3"/>
      <c r="E119" s="3"/>
      <c r="F119" s="3"/>
      <c r="G119" s="3"/>
    </row>
    <row r="120" spans="3:7" x14ac:dyDescent="0.2">
      <c r="C120" s="3"/>
      <c r="D120" s="3"/>
      <c r="E120" s="3"/>
      <c r="F120" s="3"/>
      <c r="G120" s="3"/>
    </row>
    <row r="121" spans="3:7" x14ac:dyDescent="0.2">
      <c r="C121" s="3"/>
      <c r="D121" s="3"/>
      <c r="E121" s="3"/>
      <c r="F121" s="3"/>
      <c r="G121" s="3"/>
    </row>
    <row r="122" spans="3:7" x14ac:dyDescent="0.2">
      <c r="C122" s="3"/>
      <c r="D122" s="3"/>
      <c r="E122" s="3"/>
      <c r="F122" s="3"/>
      <c r="G122" s="3"/>
    </row>
    <row r="123" spans="3:7" x14ac:dyDescent="0.2">
      <c r="C123" s="3"/>
      <c r="D123" s="3"/>
      <c r="E123" s="3"/>
      <c r="F123" s="3"/>
      <c r="G123" s="3"/>
    </row>
    <row r="124" spans="3:7" x14ac:dyDescent="0.2">
      <c r="C124" s="3"/>
      <c r="D124" s="3"/>
      <c r="E124" s="3"/>
      <c r="F124" s="3"/>
      <c r="G124" s="3"/>
    </row>
    <row r="125" spans="3:7" x14ac:dyDescent="0.2">
      <c r="C125" s="3"/>
      <c r="D125" s="3"/>
      <c r="E125" s="3"/>
      <c r="F125" s="3"/>
      <c r="G125" s="3"/>
    </row>
    <row r="126" spans="3:7" x14ac:dyDescent="0.2">
      <c r="C126" s="3"/>
      <c r="D126" s="3"/>
      <c r="E126" s="3"/>
      <c r="F126" s="3"/>
      <c r="G126" s="3"/>
    </row>
    <row r="127" spans="3:7" x14ac:dyDescent="0.2">
      <c r="C127" s="3"/>
      <c r="D127" s="3"/>
      <c r="E127" s="3"/>
      <c r="F127" s="3"/>
      <c r="G127" s="3"/>
    </row>
    <row r="128" spans="3:7" x14ac:dyDescent="0.2">
      <c r="C128" s="3"/>
      <c r="D128" s="3"/>
      <c r="E128" s="3"/>
      <c r="F128" s="3"/>
      <c r="G128" s="3"/>
    </row>
    <row r="129" spans="3:7" x14ac:dyDescent="0.2">
      <c r="C129" s="3"/>
      <c r="D129" s="3"/>
      <c r="E129" s="3"/>
      <c r="F129" s="3"/>
      <c r="G129" s="3"/>
    </row>
    <row r="130" spans="3:7" x14ac:dyDescent="0.2">
      <c r="C130" s="3"/>
      <c r="D130" s="3"/>
      <c r="E130" s="3"/>
      <c r="F130" s="3"/>
      <c r="G130" s="3"/>
    </row>
    <row r="131" spans="3:7" x14ac:dyDescent="0.2">
      <c r="C131" s="3"/>
      <c r="D131" s="3"/>
      <c r="E131" s="3"/>
      <c r="F131" s="3"/>
      <c r="G131" s="3"/>
    </row>
    <row r="132" spans="3:7" x14ac:dyDescent="0.2">
      <c r="C132" s="3"/>
      <c r="D132" s="3"/>
      <c r="E132" s="3"/>
      <c r="F132" s="3"/>
      <c r="G132" s="3"/>
    </row>
    <row r="133" spans="3:7" x14ac:dyDescent="0.2">
      <c r="C133" s="3"/>
      <c r="D133" s="3"/>
      <c r="E133" s="3"/>
      <c r="F133" s="3"/>
      <c r="G133" s="3"/>
    </row>
    <row r="134" spans="3:7" x14ac:dyDescent="0.2">
      <c r="C134" s="3"/>
      <c r="D134" s="3"/>
      <c r="E134" s="3"/>
      <c r="F134" s="3"/>
      <c r="G134" s="3"/>
    </row>
    <row r="135" spans="3:7" x14ac:dyDescent="0.2">
      <c r="C135" s="3"/>
      <c r="D135" s="3"/>
      <c r="E135" s="3"/>
      <c r="F135" s="3"/>
      <c r="G135" s="3"/>
    </row>
    <row r="136" spans="3:7" x14ac:dyDescent="0.2">
      <c r="C136" s="3"/>
      <c r="D136" s="3"/>
      <c r="E136" s="3"/>
      <c r="F136" s="3"/>
      <c r="G136" s="3"/>
    </row>
    <row r="137" spans="3:7" x14ac:dyDescent="0.2">
      <c r="C137" s="3"/>
      <c r="D137" s="3"/>
      <c r="E137" s="3"/>
      <c r="F137" s="3"/>
      <c r="G137" s="3"/>
    </row>
    <row r="138" spans="3:7" x14ac:dyDescent="0.2">
      <c r="C138" s="3"/>
      <c r="D138" s="3"/>
      <c r="E138" s="3"/>
      <c r="F138" s="3"/>
      <c r="G138" s="3"/>
    </row>
    <row r="139" spans="3:7" x14ac:dyDescent="0.2">
      <c r="C139" s="3"/>
      <c r="D139" s="3"/>
      <c r="E139" s="3"/>
      <c r="F139" s="3"/>
      <c r="G139" s="3"/>
    </row>
    <row r="140" spans="3:7" x14ac:dyDescent="0.2">
      <c r="C140" s="3"/>
      <c r="D140" s="3"/>
      <c r="E140" s="3"/>
      <c r="F140" s="3"/>
      <c r="G140" s="3"/>
    </row>
    <row r="141" spans="3:7" x14ac:dyDescent="0.2">
      <c r="C141" s="3"/>
      <c r="D141" s="3"/>
      <c r="E141" s="3"/>
      <c r="F141" s="3"/>
      <c r="G141" s="3"/>
    </row>
    <row r="142" spans="3:7" x14ac:dyDescent="0.2">
      <c r="C142" s="3"/>
      <c r="D142" s="3"/>
      <c r="E142" s="3"/>
      <c r="F142" s="3"/>
      <c r="G142" s="3"/>
    </row>
    <row r="143" spans="3:7" x14ac:dyDescent="0.2">
      <c r="C143" s="3"/>
      <c r="D143" s="3"/>
      <c r="E143" s="3"/>
      <c r="F143" s="3"/>
      <c r="G143" s="3"/>
    </row>
    <row r="144" spans="3:7" x14ac:dyDescent="0.2">
      <c r="C144" s="3"/>
      <c r="D144" s="3"/>
      <c r="E144" s="3"/>
      <c r="F144" s="3"/>
      <c r="G144" s="3"/>
    </row>
    <row r="145" spans="3:7" x14ac:dyDescent="0.2">
      <c r="C145" s="3"/>
      <c r="D145" s="3"/>
      <c r="E145" s="3"/>
      <c r="F145" s="3"/>
      <c r="G145" s="3"/>
    </row>
    <row r="146" spans="3:7" x14ac:dyDescent="0.2">
      <c r="C146" s="3"/>
      <c r="D146" s="3"/>
      <c r="E146" s="3"/>
      <c r="F146" s="3"/>
      <c r="G146" s="3"/>
    </row>
    <row r="147" spans="3:7" x14ac:dyDescent="0.2">
      <c r="C147" s="3"/>
      <c r="D147" s="3"/>
      <c r="E147" s="3"/>
      <c r="F147" s="3"/>
      <c r="G147" s="3"/>
    </row>
    <row r="148" spans="3:7" x14ac:dyDescent="0.2">
      <c r="C148" s="3"/>
      <c r="D148" s="3"/>
      <c r="E148" s="3"/>
      <c r="F148" s="3"/>
      <c r="G148" s="3"/>
    </row>
    <row r="149" spans="3:7" x14ac:dyDescent="0.2">
      <c r="C149" s="3"/>
      <c r="D149" s="3"/>
      <c r="E149" s="3"/>
      <c r="F149" s="3"/>
      <c r="G149" s="3"/>
    </row>
    <row r="150" spans="3:7" x14ac:dyDescent="0.2">
      <c r="C150" s="3"/>
      <c r="D150" s="3"/>
      <c r="E150" s="3"/>
      <c r="F150" s="3"/>
      <c r="G150" s="3"/>
    </row>
    <row r="151" spans="3:7" x14ac:dyDescent="0.2">
      <c r="C151" s="3"/>
      <c r="D151" s="3"/>
      <c r="E151" s="3"/>
      <c r="F151" s="3"/>
      <c r="G151" s="3"/>
    </row>
    <row r="152" spans="3:7" x14ac:dyDescent="0.2">
      <c r="C152" s="3"/>
      <c r="D152" s="3"/>
      <c r="E152" s="3"/>
      <c r="F152" s="3"/>
      <c r="G152" s="3"/>
    </row>
    <row r="153" spans="3:7" x14ac:dyDescent="0.2">
      <c r="C153" s="3"/>
      <c r="D153" s="3"/>
      <c r="E153" s="3"/>
      <c r="F153" s="3"/>
      <c r="G153" s="3"/>
    </row>
    <row r="154" spans="3:7" x14ac:dyDescent="0.2">
      <c r="C154" s="3"/>
      <c r="D154" s="3"/>
      <c r="E154" s="3"/>
      <c r="F154" s="3"/>
      <c r="G154" s="3"/>
    </row>
    <row r="155" spans="3:7" x14ac:dyDescent="0.2">
      <c r="C155" s="3"/>
      <c r="D155" s="3"/>
      <c r="E155" s="3"/>
      <c r="F155" s="3"/>
      <c r="G155" s="3"/>
    </row>
    <row r="156" spans="3:7" x14ac:dyDescent="0.2">
      <c r="C156" s="3"/>
      <c r="D156" s="3"/>
      <c r="E156" s="3"/>
      <c r="F156" s="3"/>
      <c r="G156" s="3"/>
    </row>
    <row r="157" spans="3:7" x14ac:dyDescent="0.2">
      <c r="C157" s="3"/>
      <c r="D157" s="3"/>
      <c r="E157" s="3"/>
      <c r="F157" s="3"/>
      <c r="G157" s="3"/>
    </row>
    <row r="158" spans="3:7" x14ac:dyDescent="0.2">
      <c r="C158" s="3"/>
      <c r="D158" s="3"/>
      <c r="E158" s="3"/>
      <c r="F158" s="3"/>
      <c r="G158" s="3"/>
    </row>
    <row r="159" spans="3:7" x14ac:dyDescent="0.2">
      <c r="C159" s="3"/>
      <c r="D159" s="3"/>
      <c r="E159" s="3"/>
      <c r="F159" s="3"/>
      <c r="G159" s="3"/>
    </row>
    <row r="160" spans="3:7" x14ac:dyDescent="0.2">
      <c r="C160" s="3"/>
      <c r="D160" s="3"/>
      <c r="E160" s="3"/>
      <c r="F160" s="3"/>
      <c r="G160" s="3"/>
    </row>
    <row r="161" spans="3:7" x14ac:dyDescent="0.2">
      <c r="C161" s="3"/>
      <c r="D161" s="3"/>
      <c r="E161" s="3"/>
      <c r="F161" s="3"/>
      <c r="G161" s="3"/>
    </row>
    <row r="162" spans="3:7" x14ac:dyDescent="0.2">
      <c r="C162" s="3"/>
      <c r="D162" s="3"/>
      <c r="E162" s="3"/>
      <c r="F162" s="3"/>
      <c r="G162" s="3"/>
    </row>
    <row r="163" spans="3:7" x14ac:dyDescent="0.2">
      <c r="C163" s="3"/>
      <c r="D163" s="3"/>
      <c r="E163" s="3"/>
      <c r="F163" s="3"/>
      <c r="G163" s="3"/>
    </row>
    <row r="164" spans="3:7" x14ac:dyDescent="0.2">
      <c r="C164" s="3"/>
      <c r="D164" s="3"/>
      <c r="E164" s="3"/>
      <c r="F164" s="3"/>
      <c r="G164" s="3"/>
    </row>
    <row r="165" spans="3:7" x14ac:dyDescent="0.2">
      <c r="C165" s="3"/>
      <c r="D165" s="3"/>
      <c r="E165" s="3"/>
      <c r="F165" s="3"/>
      <c r="G165" s="3"/>
    </row>
    <row r="166" spans="3:7" x14ac:dyDescent="0.2">
      <c r="C166" s="3"/>
      <c r="D166" s="3"/>
      <c r="E166" s="3"/>
      <c r="F166" s="3"/>
      <c r="G166" s="3"/>
    </row>
    <row r="167" spans="3:7" x14ac:dyDescent="0.2">
      <c r="C167" s="3"/>
      <c r="D167" s="3"/>
      <c r="E167" s="3"/>
      <c r="F167" s="3"/>
      <c r="G167" s="3"/>
    </row>
    <row r="168" spans="3:7" x14ac:dyDescent="0.2">
      <c r="C168" s="3"/>
      <c r="D168" s="3"/>
      <c r="E168" s="3"/>
      <c r="F168" s="3"/>
      <c r="G168" s="3"/>
    </row>
    <row r="169" spans="3:7" x14ac:dyDescent="0.2">
      <c r="C169" s="3"/>
      <c r="D169" s="3"/>
      <c r="E169" s="3"/>
      <c r="F169" s="3"/>
      <c r="G169" s="3"/>
    </row>
    <row r="170" spans="3:7" x14ac:dyDescent="0.2">
      <c r="C170" s="3"/>
      <c r="D170" s="3"/>
      <c r="E170" s="3"/>
      <c r="F170" s="3"/>
      <c r="G170" s="3"/>
    </row>
    <row r="171" spans="3:7" x14ac:dyDescent="0.2">
      <c r="C171" s="3"/>
      <c r="D171" s="3"/>
      <c r="E171" s="3"/>
      <c r="F171" s="3"/>
      <c r="G171" s="3"/>
    </row>
    <row r="172" spans="3:7" x14ac:dyDescent="0.2">
      <c r="C172" s="3"/>
      <c r="D172" s="3"/>
      <c r="E172" s="3"/>
      <c r="F172" s="3"/>
      <c r="G172" s="3"/>
    </row>
    <row r="173" spans="3:7" x14ac:dyDescent="0.2">
      <c r="C173" s="3"/>
      <c r="D173" s="3"/>
      <c r="E173" s="3"/>
      <c r="F173" s="3"/>
      <c r="G173" s="3"/>
    </row>
    <row r="174" spans="3:7" x14ac:dyDescent="0.2">
      <c r="C174" s="3"/>
      <c r="D174" s="3"/>
      <c r="E174" s="3"/>
      <c r="F174" s="3"/>
      <c r="G174" s="3"/>
    </row>
    <row r="175" spans="3:7" x14ac:dyDescent="0.2">
      <c r="C175" s="3"/>
      <c r="D175" s="3"/>
      <c r="E175" s="3"/>
      <c r="F175" s="3"/>
      <c r="G175" s="3"/>
    </row>
    <row r="176" spans="3:7" x14ac:dyDescent="0.2">
      <c r="C176" s="3"/>
      <c r="D176" s="3"/>
      <c r="E176" s="3"/>
      <c r="F176" s="3"/>
      <c r="G176" s="3"/>
    </row>
    <row r="177" spans="3:7" x14ac:dyDescent="0.2">
      <c r="C177" s="3"/>
      <c r="D177" s="3"/>
      <c r="E177" s="3"/>
      <c r="F177" s="3"/>
      <c r="G177" s="3"/>
    </row>
    <row r="178" spans="3:7" x14ac:dyDescent="0.2">
      <c r="C178" s="3"/>
      <c r="D178" s="3"/>
      <c r="E178" s="3"/>
      <c r="F178" s="3"/>
      <c r="G178" s="3"/>
    </row>
    <row r="179" spans="3:7" x14ac:dyDescent="0.2">
      <c r="C179" s="3"/>
      <c r="D179" s="3"/>
      <c r="E179" s="3"/>
      <c r="F179" s="3"/>
      <c r="G179" s="3"/>
    </row>
    <row r="180" spans="3:7" x14ac:dyDescent="0.2">
      <c r="C180" s="3"/>
      <c r="D180" s="3"/>
      <c r="E180" s="3"/>
      <c r="F180" s="3"/>
      <c r="G180" s="3"/>
    </row>
    <row r="181" spans="3:7" x14ac:dyDescent="0.2">
      <c r="C181" s="3"/>
      <c r="D181" s="3"/>
      <c r="E181" s="3"/>
      <c r="F181" s="3"/>
      <c r="G181" s="3"/>
    </row>
    <row r="182" spans="3:7" x14ac:dyDescent="0.2">
      <c r="C182" s="3"/>
      <c r="D182" s="3"/>
      <c r="E182" s="3"/>
      <c r="F182" s="3"/>
      <c r="G182" s="3"/>
    </row>
    <row r="183" spans="3:7" x14ac:dyDescent="0.2">
      <c r="C183" s="3"/>
      <c r="D183" s="3"/>
      <c r="E183" s="3"/>
      <c r="F183" s="3"/>
      <c r="G183" s="3"/>
    </row>
    <row r="184" spans="3:7" x14ac:dyDescent="0.2">
      <c r="C184" s="3"/>
      <c r="D184" s="3"/>
      <c r="E184" s="3"/>
      <c r="F184" s="3"/>
      <c r="G184" s="3"/>
    </row>
    <row r="185" spans="3:7" x14ac:dyDescent="0.2">
      <c r="C185" s="3"/>
      <c r="D185" s="3"/>
      <c r="E185" s="3"/>
      <c r="F185" s="3"/>
      <c r="G185" s="3"/>
    </row>
    <row r="186" spans="3:7" x14ac:dyDescent="0.2">
      <c r="C186" s="3"/>
      <c r="D186" s="3"/>
      <c r="E186" s="3"/>
      <c r="F186" s="3"/>
      <c r="G186" s="3"/>
    </row>
    <row r="187" spans="3:7" x14ac:dyDescent="0.2">
      <c r="C187" s="3"/>
      <c r="D187" s="3"/>
      <c r="E187" s="3"/>
      <c r="F187" s="3"/>
      <c r="G187" s="3"/>
    </row>
    <row r="188" spans="3:7" x14ac:dyDescent="0.2">
      <c r="C188" s="3"/>
      <c r="D188" s="3"/>
      <c r="E188" s="3"/>
      <c r="F188" s="3"/>
      <c r="G188" s="3"/>
    </row>
    <row r="189" spans="3:7" x14ac:dyDescent="0.2">
      <c r="C189" s="3"/>
      <c r="D189" s="3"/>
      <c r="E189" s="3"/>
      <c r="F189" s="3"/>
      <c r="G189" s="3"/>
    </row>
    <row r="190" spans="3:7" x14ac:dyDescent="0.2">
      <c r="C190" s="3"/>
      <c r="D190" s="3"/>
      <c r="E190" s="3"/>
      <c r="F190" s="3"/>
      <c r="G190" s="3"/>
    </row>
    <row r="191" spans="3:7" x14ac:dyDescent="0.2">
      <c r="C191" s="3"/>
      <c r="D191" s="3"/>
      <c r="E191" s="3"/>
      <c r="F191" s="3"/>
      <c r="G191" s="3"/>
    </row>
    <row r="192" spans="3:7" x14ac:dyDescent="0.2">
      <c r="C192" s="3"/>
      <c r="D192" s="3"/>
      <c r="E192" s="3"/>
      <c r="F192" s="3"/>
      <c r="G192" s="3"/>
    </row>
    <row r="193" spans="3:7" x14ac:dyDescent="0.2">
      <c r="C193" s="3"/>
      <c r="D193" s="3"/>
      <c r="E193" s="3"/>
      <c r="F193" s="3"/>
      <c r="G193" s="3"/>
    </row>
    <row r="194" spans="3:7" x14ac:dyDescent="0.2">
      <c r="C194" s="3"/>
      <c r="D194" s="3"/>
      <c r="E194" s="3"/>
      <c r="F194" s="3"/>
      <c r="G194" s="3"/>
    </row>
    <row r="195" spans="3:7" x14ac:dyDescent="0.2">
      <c r="C195" s="3"/>
      <c r="D195" s="3"/>
      <c r="E195" s="3"/>
      <c r="F195" s="3"/>
      <c r="G195" s="3"/>
    </row>
    <row r="196" spans="3:7" x14ac:dyDescent="0.2">
      <c r="C196" s="3"/>
      <c r="D196" s="3"/>
      <c r="E196" s="3"/>
      <c r="F196" s="3"/>
      <c r="G196" s="3"/>
    </row>
    <row r="197" spans="3:7" x14ac:dyDescent="0.2">
      <c r="C197" s="3"/>
      <c r="D197" s="3"/>
      <c r="E197" s="3"/>
      <c r="F197" s="3"/>
      <c r="G197" s="3"/>
    </row>
    <row r="198" spans="3:7" x14ac:dyDescent="0.2">
      <c r="C198" s="3"/>
      <c r="D198" s="3"/>
      <c r="E198" s="3"/>
      <c r="F198" s="3"/>
      <c r="G198" s="3"/>
    </row>
    <row r="199" spans="3:7" x14ac:dyDescent="0.2">
      <c r="C199" s="3"/>
      <c r="D199" s="3"/>
      <c r="E199" s="3"/>
      <c r="F199" s="3"/>
      <c r="G199" s="3"/>
    </row>
    <row r="200" spans="3:7" x14ac:dyDescent="0.2">
      <c r="C200" s="3"/>
      <c r="D200" s="3"/>
      <c r="E200" s="3"/>
      <c r="F200" s="3"/>
      <c r="G200" s="3"/>
    </row>
    <row r="201" spans="3:7" x14ac:dyDescent="0.2">
      <c r="C201" s="3"/>
      <c r="D201" s="3"/>
      <c r="E201" s="3"/>
      <c r="F201" s="3"/>
      <c r="G201" s="3"/>
    </row>
    <row r="202" spans="3:7" x14ac:dyDescent="0.2">
      <c r="C202" s="3"/>
      <c r="D202" s="3"/>
      <c r="E202" s="3"/>
      <c r="F202" s="3"/>
      <c r="G202" s="3"/>
    </row>
    <row r="203" spans="3:7" x14ac:dyDescent="0.2">
      <c r="C203" s="3"/>
      <c r="D203" s="3"/>
      <c r="E203" s="3"/>
      <c r="F203" s="3"/>
      <c r="G203" s="3"/>
    </row>
  </sheetData>
  <mergeCells count="7">
    <mergeCell ref="C3:D3"/>
    <mergeCell ref="U3:V3"/>
    <mergeCell ref="R3:S3"/>
    <mergeCell ref="L3:M3"/>
    <mergeCell ref="O3:P3"/>
    <mergeCell ref="F3:G3"/>
    <mergeCell ref="I3:J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203"/>
  <sheetViews>
    <sheetView workbookViewId="0"/>
  </sheetViews>
  <sheetFormatPr defaultRowHeight="12.75" x14ac:dyDescent="0.2"/>
  <cols>
    <col min="2" max="3" width="12.140625" customWidth="1"/>
    <col min="4" max="4" width="8.85546875" customWidth="1"/>
    <col min="6" max="6" width="3.28515625" customWidth="1"/>
    <col min="9" max="9" width="9.7109375" customWidth="1"/>
    <col min="10" max="10" width="10" customWidth="1"/>
    <col min="11" max="11" width="9.85546875" customWidth="1"/>
    <col min="15" max="15" width="11.85546875" customWidth="1"/>
    <col min="16" max="16" width="12" customWidth="1"/>
  </cols>
  <sheetData>
    <row r="1" spans="1:31" ht="16.5" thickBot="1" x14ac:dyDescent="0.3">
      <c r="A1" s="2" t="s">
        <v>25</v>
      </c>
      <c r="B1" s="2"/>
      <c r="C1" s="2"/>
    </row>
    <row r="2" spans="1:31" ht="13.5" thickBot="1" x14ac:dyDescent="0.25">
      <c r="D2" s="1"/>
      <c r="M2" s="28" t="s">
        <v>16</v>
      </c>
      <c r="N2" s="27">
        <v>0.05</v>
      </c>
    </row>
    <row r="3" spans="1:31" ht="42" customHeight="1" x14ac:dyDescent="0.25">
      <c r="D3" s="31" t="s">
        <v>6</v>
      </c>
      <c r="E3" s="31"/>
      <c r="G3" s="31" t="s">
        <v>5</v>
      </c>
      <c r="H3" s="31"/>
      <c r="J3" s="31" t="s">
        <v>18</v>
      </c>
      <c r="K3" s="31"/>
      <c r="M3" s="31" t="s">
        <v>17</v>
      </c>
      <c r="N3" s="31"/>
      <c r="Q3" s="31" t="s">
        <v>23</v>
      </c>
      <c r="R3" s="31"/>
      <c r="T3" s="31" t="s">
        <v>24</v>
      </c>
      <c r="U3" s="31"/>
      <c r="W3" s="31" t="s">
        <v>19</v>
      </c>
      <c r="X3" s="31"/>
    </row>
    <row r="4" spans="1:31" x14ac:dyDescent="0.2">
      <c r="D4" s="5" t="str">
        <f>'Base mortality'!B3</f>
        <v>Female</v>
      </c>
      <c r="E4" s="5" t="str">
        <f>'Base mortality'!C3</f>
        <v>Male</v>
      </c>
      <c r="F4" s="3"/>
      <c r="G4" s="5" t="str">
        <f>D4</f>
        <v>Female</v>
      </c>
      <c r="H4" s="5" t="str">
        <f>E4</f>
        <v>Male</v>
      </c>
      <c r="J4" s="5" t="str">
        <f>G4</f>
        <v>Female</v>
      </c>
      <c r="K4" s="5" t="str">
        <f>H4</f>
        <v>Male</v>
      </c>
      <c r="L4" s="1"/>
      <c r="M4" s="5" t="str">
        <f>J4</f>
        <v>Female</v>
      </c>
      <c r="N4" s="5" t="str">
        <f>K4</f>
        <v>Male</v>
      </c>
      <c r="O4" s="1"/>
      <c r="P4" s="1"/>
      <c r="Q4" s="5" t="str">
        <f>M4</f>
        <v>Female</v>
      </c>
      <c r="R4" s="5" t="str">
        <f>N4</f>
        <v>Male</v>
      </c>
      <c r="S4" s="1"/>
      <c r="T4" s="5" t="str">
        <f>Q4</f>
        <v>Female</v>
      </c>
      <c r="U4" s="5" t="str">
        <f>R4</f>
        <v>Male</v>
      </c>
      <c r="V4" s="1"/>
      <c r="W4" s="5" t="str">
        <f>J4</f>
        <v>Female</v>
      </c>
      <c r="X4" s="5" t="str">
        <f>K4</f>
        <v>Male</v>
      </c>
      <c r="Y4" s="1"/>
      <c r="Z4" s="1"/>
      <c r="AA4" s="1"/>
      <c r="AB4" s="1"/>
      <c r="AC4" s="1"/>
      <c r="AD4" s="1"/>
      <c r="AE4" s="1"/>
    </row>
    <row r="5" spans="1:31" ht="25.5" x14ac:dyDescent="0.2">
      <c r="A5" t="s">
        <v>0</v>
      </c>
      <c r="B5" s="17" t="s">
        <v>26</v>
      </c>
      <c r="C5" s="17" t="s">
        <v>30</v>
      </c>
      <c r="D5" s="4"/>
      <c r="E5" s="3"/>
      <c r="F5" s="3"/>
      <c r="G5" s="4"/>
      <c r="H5" s="3"/>
      <c r="J5" s="4"/>
      <c r="K5" s="3"/>
      <c r="L5" s="1"/>
      <c r="O5" s="17" t="s">
        <v>26</v>
      </c>
      <c r="P5" s="17" t="s">
        <v>30</v>
      </c>
      <c r="Q5" s="4"/>
      <c r="R5" s="3"/>
      <c r="S5" s="1"/>
      <c r="T5" s="1"/>
      <c r="U5" s="1"/>
      <c r="V5" s="1"/>
      <c r="W5" s="3"/>
      <c r="X5" s="3"/>
      <c r="Y5" s="1"/>
      <c r="Z5" s="1"/>
      <c r="AA5" s="1"/>
      <c r="AB5" s="1"/>
      <c r="AC5" s="1"/>
      <c r="AD5" s="1"/>
      <c r="AE5" s="1"/>
    </row>
    <row r="6" spans="1:31" x14ac:dyDescent="0.2">
      <c r="A6">
        <f>'Base scenario'!A6</f>
        <v>65</v>
      </c>
      <c r="B6" s="29">
        <v>0.04</v>
      </c>
      <c r="C6" s="18">
        <f>1-B6</f>
        <v>0.96</v>
      </c>
      <c r="D6" s="7">
        <f>'Base mortality'!B4*PRODUCT($C$6:C6)</f>
        <v>4.0192086450981891E-3</v>
      </c>
      <c r="E6" s="7">
        <f>'Base mortality'!C4*PRODUCT($C$6:C6)</f>
        <v>5.8793440410335402E-3</v>
      </c>
      <c r="F6" s="3"/>
      <c r="G6" s="7">
        <f>1-D6</f>
        <v>0.99598079135490181</v>
      </c>
      <c r="H6" s="7">
        <f>1-E6</f>
        <v>0.99412065595896648</v>
      </c>
      <c r="I6" s="8"/>
      <c r="J6" s="25" t="s">
        <v>8</v>
      </c>
      <c r="K6" s="25" t="s">
        <v>8</v>
      </c>
      <c r="L6" s="1"/>
      <c r="M6" s="8">
        <f t="shared" ref="M6:N44" si="0">1+(1+$N$2)^-1*(1-D6)*M7</f>
        <v>14.263411589784944</v>
      </c>
      <c r="N6" s="8">
        <f t="shared" si="0"/>
        <v>13.535403944617073</v>
      </c>
      <c r="O6" s="1"/>
      <c r="P6" s="1"/>
      <c r="Q6" s="7"/>
      <c r="R6" s="7"/>
      <c r="S6" s="1"/>
      <c r="T6" s="1"/>
      <c r="U6" s="1"/>
      <c r="V6" s="1"/>
      <c r="W6" s="10"/>
      <c r="X6" s="10"/>
      <c r="Y6" s="1"/>
      <c r="Z6" s="1"/>
      <c r="AA6" s="1"/>
      <c r="AB6" s="1"/>
      <c r="AC6" s="1"/>
      <c r="AD6" s="1"/>
      <c r="AE6" s="1"/>
    </row>
    <row r="7" spans="1:31" x14ac:dyDescent="0.2">
      <c r="A7">
        <f>'Base scenario'!A7</f>
        <v>66</v>
      </c>
      <c r="B7" s="19">
        <f>B6-($B$6-$B$16)/10</f>
        <v>3.6999999999999998E-2</v>
      </c>
      <c r="C7" s="18">
        <f t="shared" ref="C7:C46" si="1">1-B7</f>
        <v>0.96299999999999997</v>
      </c>
      <c r="D7" s="7">
        <f>'Base mortality'!B5*PRODUCT($C$6:C7)</f>
        <v>4.4781819562830878E-3</v>
      </c>
      <c r="E7" s="7">
        <f>'Base mortality'!C5*PRODUCT($C$6:C7)</f>
        <v>6.5176482597229151E-3</v>
      </c>
      <c r="F7" s="3"/>
      <c r="G7" s="7">
        <f t="shared" ref="G7:H46" si="2">1-D7</f>
        <v>0.99552181804371687</v>
      </c>
      <c r="H7" s="7">
        <f t="shared" si="2"/>
        <v>0.9934823517402771</v>
      </c>
      <c r="I7" s="8"/>
      <c r="J7" s="7">
        <f>PRODUCT(G$6:G6)</f>
        <v>0.99598079135490181</v>
      </c>
      <c r="K7" s="7">
        <f>PRODUCT(H$6:H6)</f>
        <v>0.99412065595896648</v>
      </c>
      <c r="L7" s="1"/>
      <c r="M7" s="8">
        <f t="shared" si="0"/>
        <v>13.982781887117417</v>
      </c>
      <c r="N7" s="8">
        <f t="shared" si="0"/>
        <v>13.240016755462339</v>
      </c>
      <c r="O7" s="1"/>
      <c r="P7" s="1"/>
      <c r="Q7" s="7"/>
      <c r="R7" s="7"/>
      <c r="S7" s="1"/>
      <c r="T7" s="1"/>
      <c r="U7" s="1"/>
      <c r="V7" s="1"/>
      <c r="W7" s="7"/>
      <c r="X7" s="7"/>
      <c r="Y7" s="1"/>
      <c r="Z7" s="1"/>
      <c r="AA7" s="1"/>
      <c r="AB7" s="1"/>
      <c r="AC7" s="1"/>
      <c r="AD7" s="1"/>
      <c r="AE7" s="1"/>
    </row>
    <row r="8" spans="1:31" x14ac:dyDescent="0.2">
      <c r="A8">
        <f>'Base scenario'!A8</f>
        <v>67</v>
      </c>
      <c r="B8" s="19">
        <f t="shared" ref="B8:B15" si="3">B7-($B$6-$B$16)/10</f>
        <v>3.3999999999999996E-2</v>
      </c>
      <c r="C8" s="18">
        <f t="shared" si="1"/>
        <v>0.96599999999999997</v>
      </c>
      <c r="D8" s="7">
        <f>'Base mortality'!B6*PRODUCT($C$6:C8)</f>
        <v>5.0013805785887348E-3</v>
      </c>
      <c r="E8" s="7">
        <f>'Base mortality'!C6*PRODUCT($C$6:C8)</f>
        <v>7.2431554183691122E-3</v>
      </c>
      <c r="F8" s="3"/>
      <c r="G8" s="7">
        <f t="shared" si="2"/>
        <v>0.99499861942141121</v>
      </c>
      <c r="H8" s="7">
        <f t="shared" si="2"/>
        <v>0.99275684458163094</v>
      </c>
      <c r="I8" s="8"/>
      <c r="J8" s="7">
        <f>PRODUCT(G$6:G7)</f>
        <v>0.99152060814625165</v>
      </c>
      <c r="K8" s="7">
        <f>PRODUCT(H$6:H7)</f>
        <v>0.98764132719570097</v>
      </c>
      <c r="L8" s="1"/>
      <c r="M8" s="8">
        <f t="shared" si="0"/>
        <v>13.693241809869267</v>
      </c>
      <c r="N8" s="8">
        <f t="shared" si="0"/>
        <v>12.936332055343161</v>
      </c>
      <c r="O8" s="1"/>
      <c r="P8" s="1"/>
      <c r="Q8" s="7"/>
      <c r="R8" s="7"/>
      <c r="S8" s="1"/>
      <c r="T8" s="1"/>
      <c r="U8" s="1"/>
      <c r="V8" s="1"/>
      <c r="W8" s="7"/>
      <c r="X8" s="7"/>
      <c r="Y8" s="1"/>
      <c r="Z8" s="1"/>
      <c r="AA8" s="1"/>
      <c r="AB8" s="1"/>
      <c r="AC8" s="1"/>
      <c r="AD8" s="1"/>
      <c r="AE8" s="1"/>
    </row>
    <row r="9" spans="1:31" x14ac:dyDescent="0.2">
      <c r="A9">
        <f>'Base scenario'!A9</f>
        <v>68</v>
      </c>
      <c r="B9" s="19">
        <f t="shared" si="3"/>
        <v>3.0999999999999996E-2</v>
      </c>
      <c r="C9" s="18">
        <f t="shared" si="1"/>
        <v>0.96899999999999997</v>
      </c>
      <c r="D9" s="7">
        <f>'Base mortality'!B7*PRODUCT($C$6:C9)</f>
        <v>5.598835719721456E-3</v>
      </c>
      <c r="E9" s="7">
        <f>'Base mortality'!C7*PRODUCT($C$6:C9)</f>
        <v>8.0692126652280437E-3</v>
      </c>
      <c r="F9" s="3"/>
      <c r="G9" s="7">
        <f t="shared" si="2"/>
        <v>0.99440116428027858</v>
      </c>
      <c r="H9" s="7">
        <f t="shared" si="2"/>
        <v>0.99193078733477191</v>
      </c>
      <c r="I9" s="8"/>
      <c r="J9" s="7">
        <f>PRODUCT(G$6:G8)</f>
        <v>0.98656163623339843</v>
      </c>
      <c r="K9" s="7">
        <f>PRODUCT(H$6:H8)</f>
        <v>0.9804876875652182</v>
      </c>
      <c r="L9" s="1"/>
      <c r="M9" s="8">
        <f t="shared" si="0"/>
        <v>13.39489687745785</v>
      </c>
      <c r="N9" s="8">
        <f t="shared" si="0"/>
        <v>12.624590529408094</v>
      </c>
      <c r="O9" s="1"/>
      <c r="P9" s="1"/>
      <c r="Q9" s="7"/>
      <c r="R9" s="7"/>
      <c r="S9" s="1"/>
      <c r="T9" s="1"/>
      <c r="U9" s="1"/>
      <c r="V9" s="1"/>
      <c r="W9" s="7"/>
      <c r="X9" s="7"/>
      <c r="Y9" s="1"/>
      <c r="Z9" s="1"/>
      <c r="AA9" s="1"/>
      <c r="AB9" s="1"/>
      <c r="AC9" s="1"/>
      <c r="AD9" s="1"/>
      <c r="AE9" s="1"/>
    </row>
    <row r="10" spans="1:31" x14ac:dyDescent="0.2">
      <c r="A10">
        <f>'Base scenario'!A10</f>
        <v>69</v>
      </c>
      <c r="B10" s="19">
        <f t="shared" si="3"/>
        <v>2.7999999999999997E-2</v>
      </c>
      <c r="C10" s="18">
        <f t="shared" si="1"/>
        <v>0.97199999999999998</v>
      </c>
      <c r="D10" s="7">
        <f>'Base mortality'!B8*PRODUCT($C$6:C10)</f>
        <v>6.2822825180120266E-3</v>
      </c>
      <c r="E10" s="7">
        <f>'Base mortality'!C8*PRODUCT($C$6:C10)</f>
        <v>9.0113962037534929E-3</v>
      </c>
      <c r="F10" s="3"/>
      <c r="G10" s="7">
        <f t="shared" si="2"/>
        <v>0.99371771748198801</v>
      </c>
      <c r="H10" s="7">
        <f t="shared" si="2"/>
        <v>0.99098860379624654</v>
      </c>
      <c r="I10" s="8"/>
      <c r="J10" s="7">
        <f>PRODUCT(G$6:G9)</f>
        <v>0.98103803970474812</v>
      </c>
      <c r="K10" s="7">
        <f>PRODUCT(H$6:H9)</f>
        <v>0.97257592389861669</v>
      </c>
      <c r="L10" s="1"/>
      <c r="M10" s="8">
        <f t="shared" si="0"/>
        <v>13.087918828766052</v>
      </c>
      <c r="N10" s="8">
        <f t="shared" si="0"/>
        <v>12.305112626531566</v>
      </c>
      <c r="O10" s="1"/>
      <c r="P10" s="1"/>
      <c r="Q10" s="7"/>
      <c r="R10" s="7"/>
      <c r="S10" s="1"/>
      <c r="T10" s="1"/>
      <c r="U10" s="1"/>
      <c r="V10" s="1"/>
      <c r="W10" s="7"/>
      <c r="X10" s="7"/>
      <c r="Y10" s="1"/>
      <c r="Z10" s="1"/>
      <c r="AA10" s="1"/>
      <c r="AB10" s="1"/>
      <c r="AC10" s="1"/>
      <c r="AD10" s="1"/>
      <c r="AE10" s="1"/>
    </row>
    <row r="11" spans="1:31" x14ac:dyDescent="0.2">
      <c r="A11">
        <f>'Base scenario'!A11</f>
        <v>70</v>
      </c>
      <c r="B11" s="19">
        <f t="shared" si="3"/>
        <v>2.4999999999999998E-2</v>
      </c>
      <c r="C11" s="18">
        <f t="shared" si="1"/>
        <v>0.97499999999999998</v>
      </c>
      <c r="D11" s="7">
        <f>'Base mortality'!B9*PRODUCT($C$6:C11)</f>
        <v>7.0654677466645416E-3</v>
      </c>
      <c r="E11" s="7">
        <f>'Base mortality'!C9*PRODUCT($C$6:C11)</f>
        <v>1.008790668231409E-2</v>
      </c>
      <c r="G11" s="7">
        <f t="shared" si="2"/>
        <v>0.9929345322533355</v>
      </c>
      <c r="H11" s="7">
        <f t="shared" si="2"/>
        <v>0.98991209331768593</v>
      </c>
      <c r="I11" s="8"/>
      <c r="J11" s="7">
        <f>PRODUCT(G$6:G10)</f>
        <v>0.97487488157840618</v>
      </c>
      <c r="K11" s="7">
        <f>PRODUCT(H$6:H10)</f>
        <v>0.96381165691013471</v>
      </c>
      <c r="L11" s="1"/>
      <c r="M11" s="8">
        <f t="shared" si="0"/>
        <v>12.772555572789628</v>
      </c>
      <c r="N11" s="8">
        <f t="shared" si="0"/>
        <v>11.978309551074078</v>
      </c>
      <c r="O11" s="1"/>
      <c r="P11" s="1"/>
      <c r="Q11" s="7"/>
      <c r="R11" s="7"/>
      <c r="S11" s="1"/>
      <c r="T11" s="1"/>
      <c r="U11" s="1"/>
      <c r="V11" s="1"/>
      <c r="W11" s="7"/>
      <c r="X11" s="7"/>
      <c r="Y11" s="1"/>
      <c r="Z11" s="1"/>
      <c r="AA11" s="1"/>
      <c r="AB11" s="1"/>
      <c r="AC11" s="1"/>
      <c r="AD11" s="1"/>
      <c r="AE11" s="1"/>
    </row>
    <row r="12" spans="1:31" x14ac:dyDescent="0.2">
      <c r="A12">
        <f>'Base scenario'!A12</f>
        <v>71</v>
      </c>
      <c r="B12" s="19">
        <f t="shared" si="3"/>
        <v>2.1999999999999999E-2</v>
      </c>
      <c r="C12" s="18">
        <f t="shared" si="1"/>
        <v>0.97799999999999998</v>
      </c>
      <c r="D12" s="7">
        <f>'Base mortality'!B10*PRODUCT($C$6:C12)</f>
        <v>7.9645155414469065E-3</v>
      </c>
      <c r="E12" s="7">
        <f>'Base mortality'!C10*PRODUCT($C$6:C12)</f>
        <v>1.1320037521065373E-2</v>
      </c>
      <c r="G12" s="7">
        <f t="shared" si="2"/>
        <v>0.99203548445855305</v>
      </c>
      <c r="H12" s="7">
        <f t="shared" si="2"/>
        <v>0.98867996247893464</v>
      </c>
      <c r="I12" s="8"/>
      <c r="J12" s="7">
        <f>PRODUCT(G$6:G11)</f>
        <v>0.9679869345455806</v>
      </c>
      <c r="K12" s="7">
        <f>PRODUCT(H$6:H11)</f>
        <v>0.9540888148558988</v>
      </c>
      <c r="L12" s="1"/>
      <c r="M12" s="8">
        <f t="shared" si="0"/>
        <v>12.449142365284663</v>
      </c>
      <c r="N12" s="8">
        <f t="shared" si="0"/>
        <v>11.644695631502328</v>
      </c>
      <c r="O12" s="1"/>
      <c r="P12" s="1"/>
      <c r="Q12" s="7"/>
      <c r="R12" s="7"/>
      <c r="S12" s="1"/>
      <c r="T12" s="1"/>
      <c r="U12" s="1"/>
      <c r="V12" s="1"/>
      <c r="W12" s="7"/>
      <c r="X12" s="7"/>
      <c r="Y12" s="1"/>
      <c r="Z12" s="1"/>
      <c r="AA12" s="1"/>
      <c r="AB12" s="1"/>
      <c r="AC12" s="1"/>
      <c r="AD12" s="1"/>
      <c r="AE12" s="1"/>
    </row>
    <row r="13" spans="1:31" x14ac:dyDescent="0.2">
      <c r="A13">
        <f>'Base scenario'!A13</f>
        <v>72</v>
      </c>
      <c r="B13" s="19">
        <f t="shared" si="3"/>
        <v>1.9E-2</v>
      </c>
      <c r="C13" s="18">
        <f t="shared" si="1"/>
        <v>0.98099999999999998</v>
      </c>
      <c r="D13" s="7">
        <f>'Base mortality'!B11*PRODUCT($C$6:C13)</f>
        <v>8.9983623500993221E-3</v>
      </c>
      <c r="E13" s="7">
        <f>'Base mortality'!C11*PRODUCT($C$6:C13)</f>
        <v>1.2732729810196634E-2</v>
      </c>
      <c r="G13" s="7">
        <f t="shared" si="2"/>
        <v>0.99100163764990068</v>
      </c>
      <c r="H13" s="7">
        <f t="shared" si="2"/>
        <v>0.98726727018980331</v>
      </c>
      <c r="I13" s="8"/>
      <c r="J13" s="7">
        <f>PRODUCT(G$6:G12)</f>
        <v>0.96027738756147474</v>
      </c>
      <c r="K13" s="7">
        <f>PRODUCT(H$6:H12)</f>
        <v>0.94328849367330125</v>
      </c>
      <c r="L13" s="1"/>
      <c r="M13" s="8">
        <f t="shared" si="0"/>
        <v>12.118114393972725</v>
      </c>
      <c r="N13" s="8">
        <f t="shared" si="0"/>
        <v>11.30490233164363</v>
      </c>
      <c r="O13" s="1"/>
      <c r="P13" s="1"/>
      <c r="Q13" s="7"/>
      <c r="R13" s="7"/>
      <c r="S13" s="1"/>
      <c r="T13" s="1"/>
      <c r="U13" s="1"/>
      <c r="V13" s="1"/>
      <c r="W13" s="7"/>
      <c r="X13" s="7"/>
      <c r="Y13" s="1"/>
      <c r="Z13" s="1"/>
      <c r="AA13" s="1"/>
      <c r="AB13" s="1"/>
      <c r="AC13" s="1"/>
      <c r="AD13" s="1"/>
      <c r="AE13" s="1"/>
    </row>
    <row r="14" spans="1:31" x14ac:dyDescent="0.2">
      <c r="A14">
        <f>'Base scenario'!A14</f>
        <v>73</v>
      </c>
      <c r="B14" s="19">
        <f t="shared" si="3"/>
        <v>1.6E-2</v>
      </c>
      <c r="C14" s="18">
        <f t="shared" si="1"/>
        <v>0.98399999999999999</v>
      </c>
      <c r="D14" s="7">
        <f>'Base mortality'!B12*PRODUCT($C$6:C14)</f>
        <v>1.0189274455588974E-2</v>
      </c>
      <c r="E14" s="7">
        <f>'Base mortality'!C12*PRODUCT($C$6:C14)</f>
        <v>1.4355229899550216E-2</v>
      </c>
      <c r="G14" s="7">
        <f t="shared" si="2"/>
        <v>0.98981072554441107</v>
      </c>
      <c r="H14" s="7">
        <f t="shared" si="2"/>
        <v>0.98564477010044982</v>
      </c>
      <c r="I14" s="8"/>
      <c r="J14" s="7">
        <f>PRODUCT(G$6:G13)</f>
        <v>0.95163646367158983</v>
      </c>
      <c r="K14" s="7">
        <f>PRODUCT(H$6:H13)</f>
        <v>0.93127785615029168</v>
      </c>
      <c r="L14" s="1"/>
      <c r="M14" s="8">
        <f t="shared" si="0"/>
        <v>11.780021011222122</v>
      </c>
      <c r="N14" s="8">
        <f t="shared" si="0"/>
        <v>10.959694274221839</v>
      </c>
      <c r="O14" s="1"/>
      <c r="P14" s="1"/>
      <c r="Q14" s="7"/>
      <c r="R14" s="7"/>
      <c r="S14" s="1"/>
      <c r="T14" s="1"/>
      <c r="U14" s="1"/>
      <c r="V14" s="1"/>
      <c r="W14" s="7"/>
      <c r="X14" s="7"/>
      <c r="Y14" s="1"/>
      <c r="Z14" s="1"/>
      <c r="AA14" s="1"/>
      <c r="AB14" s="1"/>
      <c r="AC14" s="1"/>
      <c r="AD14" s="1"/>
      <c r="AE14" s="1"/>
    </row>
    <row r="15" spans="1:31" x14ac:dyDescent="0.2">
      <c r="A15">
        <f>'Base scenario'!A15</f>
        <v>74</v>
      </c>
      <c r="B15" s="19">
        <f t="shared" si="3"/>
        <v>1.3000000000000001E-2</v>
      </c>
      <c r="C15" s="18">
        <f t="shared" si="1"/>
        <v>0.98699999999999999</v>
      </c>
      <c r="D15" s="7">
        <f>'Base mortality'!B13*PRODUCT($C$6:C15)</f>
        <v>1.15634639736525E-2</v>
      </c>
      <c r="E15" s="7">
        <f>'Base mortality'!C13*PRODUCT($C$6:C15)</f>
        <v>1.6221868694102443E-2</v>
      </c>
      <c r="G15" s="7">
        <f t="shared" si="2"/>
        <v>0.98843653602634751</v>
      </c>
      <c r="H15" s="7">
        <f t="shared" si="2"/>
        <v>0.98377813130589753</v>
      </c>
      <c r="I15" s="8"/>
      <c r="J15" s="7">
        <f>PRODUCT(G$6:G14)</f>
        <v>0.94193997856129397</v>
      </c>
      <c r="K15" s="7">
        <f>PRODUCT(H$6:H14)</f>
        <v>0.91790914842489402</v>
      </c>
      <c r="L15" s="1"/>
      <c r="M15" s="8">
        <f t="shared" si="0"/>
        <v>11.435541937129033</v>
      </c>
      <c r="N15" s="8">
        <f t="shared" si="0"/>
        <v>10.609987802062969</v>
      </c>
      <c r="O15" s="1"/>
      <c r="P15" s="1"/>
      <c r="Q15" s="7"/>
      <c r="R15" s="7"/>
      <c r="S15" s="1"/>
      <c r="T15" s="1"/>
      <c r="U15" s="1"/>
      <c r="V15" s="1"/>
      <c r="W15" s="7"/>
      <c r="X15" s="7"/>
      <c r="Y15" s="1"/>
      <c r="Z15" s="1"/>
      <c r="AA15" s="1"/>
      <c r="AB15" s="1"/>
      <c r="AC15" s="1"/>
      <c r="AD15" s="1"/>
      <c r="AE15" s="1"/>
    </row>
    <row r="16" spans="1:31" x14ac:dyDescent="0.2">
      <c r="A16">
        <f>'Base scenario'!A16</f>
        <v>75</v>
      </c>
      <c r="B16" s="29">
        <v>0.01</v>
      </c>
      <c r="C16" s="18">
        <f t="shared" si="1"/>
        <v>0.99</v>
      </c>
      <c r="D16" s="7">
        <f>'Base mortality'!B14*PRODUCT($C$6:C16)</f>
        <v>1.3151822229604865E-2</v>
      </c>
      <c r="E16" s="7">
        <f>'Base mortality'!C14*PRODUCT($C$6:C16)</f>
        <v>1.837298501943797E-2</v>
      </c>
      <c r="G16" s="7">
        <f t="shared" si="2"/>
        <v>0.98684817777039513</v>
      </c>
      <c r="H16" s="7">
        <f t="shared" si="2"/>
        <v>0.98162701498056204</v>
      </c>
      <c r="I16" s="8"/>
      <c r="J16" s="7">
        <f>PRODUCT(G$6:G15)</f>
        <v>0.93104788955385742</v>
      </c>
      <c r="K16" s="7">
        <f>PRODUCT(H$6:H15)</f>
        <v>0.90301894674603</v>
      </c>
      <c r="L16" s="1"/>
      <c r="M16" s="8">
        <f t="shared" si="0"/>
        <v>11.085505881880321</v>
      </c>
      <c r="N16" s="8">
        <f t="shared" si="0"/>
        <v>10.256872836532454</v>
      </c>
      <c r="O16" s="20">
        <f>B6</f>
        <v>0.04</v>
      </c>
      <c r="P16" s="23">
        <f>1-O16</f>
        <v>0.96</v>
      </c>
      <c r="Q16" s="7">
        <f>'Base mortality'!B14*PRODUCT($P$16:P16)</f>
        <v>1.6689085933598909E-2</v>
      </c>
      <c r="R16" s="7">
        <f>'Base mortality'!C14*PRODUCT($P$16:P16)</f>
        <v>2.3314512657865976E-2</v>
      </c>
      <c r="S16" s="1"/>
      <c r="T16" s="7">
        <f>1-Q16</f>
        <v>0.98331091406640114</v>
      </c>
      <c r="U16" s="7">
        <f>1-R16</f>
        <v>0.97668548734213401</v>
      </c>
      <c r="V16" s="1"/>
      <c r="W16" s="25" t="s">
        <v>8</v>
      </c>
      <c r="X16" s="25" t="s">
        <v>8</v>
      </c>
      <c r="Y16" s="1"/>
      <c r="Z16" s="1"/>
      <c r="AA16" s="1"/>
      <c r="AB16" s="1"/>
      <c r="AC16" s="1"/>
      <c r="AD16" s="1"/>
      <c r="AE16" s="1"/>
    </row>
    <row r="17" spans="1:31" x14ac:dyDescent="0.2">
      <c r="A17">
        <f>'Base scenario'!A17</f>
        <v>76</v>
      </c>
      <c r="B17" s="18">
        <f t="shared" ref="B17:B46" si="4">B16</f>
        <v>0.01</v>
      </c>
      <c r="C17" s="18">
        <f t="shared" si="1"/>
        <v>0.99</v>
      </c>
      <c r="D17" s="7">
        <f>'Base mortality'!B15*PRODUCT($C$6:C17)</f>
        <v>1.4945503542200445E-2</v>
      </c>
      <c r="E17" s="7">
        <f>'Base mortality'!C15*PRODUCT($C$6:C17)</f>
        <v>2.0793010146690726E-2</v>
      </c>
      <c r="G17" s="7">
        <f t="shared" si="2"/>
        <v>0.98505449645779952</v>
      </c>
      <c r="H17" s="7">
        <f t="shared" si="2"/>
        <v>0.97920698985330923</v>
      </c>
      <c r="I17" s="8"/>
      <c r="J17" s="7">
        <f>PRODUCT(G$6:G16)</f>
        <v>0.91880291322319629</v>
      </c>
      <c r="K17" s="7">
        <f>PRODUCT(H$6:H16)</f>
        <v>0.8864277931651966</v>
      </c>
      <c r="L17" s="1"/>
      <c r="M17" s="8">
        <f t="shared" si="0"/>
        <v>10.730912225931281</v>
      </c>
      <c r="N17" s="8">
        <f t="shared" si="0"/>
        <v>9.9016391460574713</v>
      </c>
      <c r="O17" s="20">
        <f t="shared" ref="O17:O46" si="5">B7</f>
        <v>3.6999999999999998E-2</v>
      </c>
      <c r="P17" s="23">
        <f t="shared" ref="P17:P46" si="6">1-O17</f>
        <v>0.96299999999999997</v>
      </c>
      <c r="Q17" s="7">
        <f>'Base mortality'!B15*PRODUCT($P$16:P17)</f>
        <v>1.8447956473458673E-2</v>
      </c>
      <c r="R17" s="7">
        <f>'Base mortality'!C15*PRODUCT($P$16:P17)</f>
        <v>2.5665816146992055E-2</v>
      </c>
      <c r="S17" s="1"/>
      <c r="T17" s="7">
        <f t="shared" ref="T17:U46" si="7">1-Q17</f>
        <v>0.98155204352654135</v>
      </c>
      <c r="U17" s="7">
        <f t="shared" si="7"/>
        <v>0.97433418385300796</v>
      </c>
      <c r="V17" s="1"/>
      <c r="W17" s="7">
        <f>PRODUCT($T$16:T16)</f>
        <v>0.98331091406640114</v>
      </c>
      <c r="X17" s="7">
        <f>PRODUCT($U$16:U16)</f>
        <v>0.97668548734213401</v>
      </c>
      <c r="Y17" s="1"/>
      <c r="Z17" s="1"/>
      <c r="AA17" s="1"/>
      <c r="AB17" s="1"/>
      <c r="AC17" s="1"/>
      <c r="AD17" s="1"/>
      <c r="AE17" s="1"/>
    </row>
    <row r="18" spans="1:31" x14ac:dyDescent="0.2">
      <c r="A18">
        <f>'Base scenario'!A18</f>
        <v>77</v>
      </c>
      <c r="B18" s="18">
        <f t="shared" si="4"/>
        <v>0.01</v>
      </c>
      <c r="C18" s="18">
        <f t="shared" si="1"/>
        <v>0.99</v>
      </c>
      <c r="D18" s="7">
        <f>'Base mortality'!B16*PRODUCT($C$6:C18)</f>
        <v>1.6968837995567254E-2</v>
      </c>
      <c r="E18" s="7">
        <f>'Base mortality'!C16*PRODUCT($C$6:C18)</f>
        <v>2.3512624959875203E-2</v>
      </c>
      <c r="G18" s="7">
        <f t="shared" si="2"/>
        <v>0.98303116200443275</v>
      </c>
      <c r="H18" s="7">
        <f t="shared" si="2"/>
        <v>0.97648737504012484</v>
      </c>
      <c r="I18" s="8"/>
      <c r="J18" s="7">
        <f>PRODUCT(G$6:G17)</f>
        <v>0.90507094102903485</v>
      </c>
      <c r="K18" s="7">
        <f>PRODUCT(H$6:H17)</f>
        <v>0.86799629106760401</v>
      </c>
      <c r="L18" s="1"/>
      <c r="M18" s="8">
        <f t="shared" si="0"/>
        <v>10.372479770377424</v>
      </c>
      <c r="N18" s="8">
        <f t="shared" si="0"/>
        <v>9.5451944279529055</v>
      </c>
      <c r="O18" s="20">
        <f t="shared" si="5"/>
        <v>3.3999999999999996E-2</v>
      </c>
      <c r="P18" s="23">
        <f t="shared" si="6"/>
        <v>0.96599999999999997</v>
      </c>
      <c r="Q18" s="7">
        <f>'Base mortality'!B16*PRODUCT($P$16:P18)</f>
        <v>2.043768723301017E-2</v>
      </c>
      <c r="R18" s="7">
        <f>'Base mortality'!C16*PRODUCT($P$16:P18)</f>
        <v>2.8319185738147151E-2</v>
      </c>
      <c r="S18" s="1"/>
      <c r="T18" s="7">
        <f t="shared" si="7"/>
        <v>0.9795623127669898</v>
      </c>
      <c r="U18" s="7">
        <f t="shared" si="7"/>
        <v>0.97168081426185282</v>
      </c>
      <c r="V18" s="1"/>
      <c r="W18" s="7">
        <f>PRODUCT($T$16:T17)</f>
        <v>0.96517083712382734</v>
      </c>
      <c r="X18" s="7">
        <f>PRODUCT($U$16:U17)</f>
        <v>0.95161805719057546</v>
      </c>
      <c r="Y18" s="1"/>
      <c r="Z18" s="1"/>
      <c r="AA18" s="1"/>
      <c r="AB18" s="1"/>
      <c r="AC18" s="1"/>
      <c r="AD18" s="1"/>
      <c r="AE18" s="1"/>
    </row>
    <row r="19" spans="1:31" x14ac:dyDescent="0.2">
      <c r="A19">
        <f>'Base scenario'!A19</f>
        <v>78</v>
      </c>
      <c r="B19" s="18">
        <f t="shared" si="4"/>
        <v>0.01</v>
      </c>
      <c r="C19" s="18">
        <f t="shared" si="1"/>
        <v>0.99</v>
      </c>
      <c r="D19" s="7">
        <f>'Base mortality'!B17*PRODUCT($C$6:C19)</f>
        <v>1.9248621216307091E-2</v>
      </c>
      <c r="E19" s="7">
        <f>'Base mortality'!C17*PRODUCT($C$6:C19)</f>
        <v>2.6565418985596497E-2</v>
      </c>
      <c r="F19" s="3"/>
      <c r="G19" s="7">
        <f t="shared" si="2"/>
        <v>0.9807513787836929</v>
      </c>
      <c r="H19" s="7">
        <f t="shared" si="2"/>
        <v>0.9734345810144035</v>
      </c>
      <c r="I19" s="8"/>
      <c r="J19" s="7">
        <f>PRODUCT(G$6:G18)</f>
        <v>0.88971293885621761</v>
      </c>
      <c r="K19" s="7">
        <f>PRODUCT(H$6:H18)</f>
        <v>0.84758741980916885</v>
      </c>
      <c r="L19" s="1"/>
      <c r="M19" s="8">
        <f t="shared" si="0"/>
        <v>10.010978430052983</v>
      </c>
      <c r="N19" s="8">
        <f t="shared" si="0"/>
        <v>9.1884999014778508</v>
      </c>
      <c r="O19" s="20">
        <f t="shared" si="5"/>
        <v>3.0999999999999996E-2</v>
      </c>
      <c r="P19" s="23">
        <f t="shared" si="6"/>
        <v>0.96899999999999997</v>
      </c>
      <c r="Q19" s="7">
        <f>'Base mortality'!B17*PRODUCT($P$16:P19)</f>
        <v>2.2691742886119755E-2</v>
      </c>
      <c r="R19" s="7">
        <f>'Base mortality'!C17*PRODUCT($P$16:P19)</f>
        <v>3.1317342188255291E-2</v>
      </c>
      <c r="S19" s="1"/>
      <c r="T19" s="7">
        <f t="shared" si="7"/>
        <v>0.97730825711388025</v>
      </c>
      <c r="U19" s="7">
        <f t="shared" si="7"/>
        <v>0.96868265781174467</v>
      </c>
      <c r="V19" s="1"/>
      <c r="W19" s="7">
        <f>PRODUCT($T$16:T18)</f>
        <v>0.94544497742826794</v>
      </c>
      <c r="X19" s="7">
        <f>PRODUCT($U$16:U18)</f>
        <v>0.92466900867722079</v>
      </c>
      <c r="Y19" s="1"/>
      <c r="Z19" s="1"/>
      <c r="AA19" s="1"/>
      <c r="AB19" s="1"/>
      <c r="AC19" s="1"/>
      <c r="AD19" s="1"/>
      <c r="AE19" s="1"/>
    </row>
    <row r="20" spans="1:31" x14ac:dyDescent="0.2">
      <c r="A20">
        <f>'Base scenario'!A20</f>
        <v>79</v>
      </c>
      <c r="B20" s="18">
        <f t="shared" si="4"/>
        <v>0.01</v>
      </c>
      <c r="C20" s="18">
        <f t="shared" si="1"/>
        <v>0.99</v>
      </c>
      <c r="D20" s="7">
        <f>'Base mortality'!B18*PRODUCT($C$6:C20)</f>
        <v>2.1814274394200098E-2</v>
      </c>
      <c r="E20" s="7">
        <f>'Base mortality'!C18*PRODUCT($C$6:C20)</f>
        <v>2.9988029441993736E-2</v>
      </c>
      <c r="F20" s="3"/>
      <c r="G20" s="7">
        <f t="shared" si="2"/>
        <v>0.97818572560579986</v>
      </c>
      <c r="H20" s="7">
        <f t="shared" si="2"/>
        <v>0.97001197055800625</v>
      </c>
      <c r="I20" s="8"/>
      <c r="J20" s="7">
        <f>PRODUCT(G$6:G19)</f>
        <v>0.87258719150492692</v>
      </c>
      <c r="K20" s="7">
        <f>PRODUCT(H$6:H19)</f>
        <v>0.82507090487501755</v>
      </c>
      <c r="L20" s="1"/>
      <c r="M20" s="8">
        <f t="shared" si="0"/>
        <v>9.6472230946946187</v>
      </c>
      <c r="N20" s="8">
        <f t="shared" si="0"/>
        <v>8.8325657052289621</v>
      </c>
      <c r="O20" s="20">
        <f t="shared" si="5"/>
        <v>2.7999999999999997E-2</v>
      </c>
      <c r="P20" s="23">
        <f t="shared" si="6"/>
        <v>0.97199999999999998</v>
      </c>
      <c r="Q20" s="7">
        <f>'Base mortality'!B18*PRODUCT($P$16:P20)</f>
        <v>2.5248760902114215E-2</v>
      </c>
      <c r="R20" s="7">
        <f>'Base mortality'!C18*PRODUCT($P$16:P20)</f>
        <v>3.4709409610606742E-2</v>
      </c>
      <c r="S20" s="1"/>
      <c r="T20" s="7">
        <f t="shared" si="7"/>
        <v>0.97475123909788575</v>
      </c>
      <c r="U20" s="7">
        <f t="shared" si="7"/>
        <v>0.96529059038939324</v>
      </c>
      <c r="V20" s="1"/>
      <c r="W20" s="7">
        <f>PRODUCT($T$16:T19)</f>
        <v>0.9239911830874924</v>
      </c>
      <c r="X20" s="7">
        <f>PRODUCT($U$16:U19)</f>
        <v>0.89571083292160147</v>
      </c>
      <c r="Y20" s="1"/>
      <c r="Z20" s="1"/>
      <c r="AA20" s="1"/>
      <c r="AB20" s="1"/>
      <c r="AC20" s="1"/>
      <c r="AD20" s="1"/>
      <c r="AE20" s="1"/>
    </row>
    <row r="21" spans="1:31" x14ac:dyDescent="0.2">
      <c r="A21">
        <f>'Base scenario'!A21</f>
        <v>80</v>
      </c>
      <c r="B21" s="18">
        <f t="shared" si="4"/>
        <v>0.01</v>
      </c>
      <c r="C21" s="18">
        <f t="shared" si="1"/>
        <v>0.99</v>
      </c>
      <c r="D21" s="7">
        <f>'Base mortality'!B19*PRODUCT($C$6:C21)</f>
        <v>2.4697991635176383E-2</v>
      </c>
      <c r="E21" s="7">
        <f>'Base mortality'!C19*PRODUCT($C$6:C21)</f>
        <v>3.3820248839082516E-2</v>
      </c>
      <c r="F21" s="3"/>
      <c r="G21" s="7">
        <f t="shared" si="2"/>
        <v>0.97530200836482361</v>
      </c>
      <c r="H21" s="7">
        <f t="shared" si="2"/>
        <v>0.96617975116091748</v>
      </c>
      <c r="I21" s="8"/>
      <c r="J21" s="7">
        <f>PRODUCT(G$6:G20)</f>
        <v>0.85355233507657402</v>
      </c>
      <c r="K21" s="7">
        <f>PRODUCT(H$6:H20)</f>
        <v>0.80032865428789313</v>
      </c>
      <c r="L21" s="1"/>
      <c r="M21" s="8">
        <f>1+(1+$N$2)^-1*(1-D21)*M22</f>
        <v>9.2820657792836592</v>
      </c>
      <c r="N21" s="8">
        <f t="shared" si="0"/>
        <v>8.478445875012639</v>
      </c>
      <c r="O21" s="20">
        <f t="shared" si="5"/>
        <v>2.4999999999999998E-2</v>
      </c>
      <c r="P21" s="23">
        <f t="shared" si="6"/>
        <v>0.97499999999999998</v>
      </c>
      <c r="Q21" s="7">
        <f>'Base mortality'!B19*PRODUCT($P$16:P21)</f>
        <v>2.8153368078432901E-2</v>
      </c>
      <c r="R21" s="7">
        <f>'Base mortality'!C19*PRODUCT($P$16:P21)</f>
        <v>3.8551876125618549E-2</v>
      </c>
      <c r="S21" s="1"/>
      <c r="T21" s="7">
        <f t="shared" si="7"/>
        <v>0.97184663192156706</v>
      </c>
      <c r="U21" s="7">
        <f t="shared" si="7"/>
        <v>0.9614481238743815</v>
      </c>
      <c r="V21" s="1"/>
      <c r="W21" s="7">
        <f>PRODUCT($T$16:T20)</f>
        <v>0.9006615506300546</v>
      </c>
      <c r="X21" s="7">
        <f>PRODUCT($U$16:U20)</f>
        <v>0.86462123872906782</v>
      </c>
      <c r="Y21" s="1"/>
      <c r="Z21" s="1"/>
      <c r="AA21" s="1"/>
      <c r="AB21" s="1"/>
      <c r="AC21" s="1"/>
      <c r="AD21" s="1"/>
      <c r="AE21" s="1"/>
    </row>
    <row r="22" spans="1:31" x14ac:dyDescent="0.2">
      <c r="A22">
        <f>'Base scenario'!A22</f>
        <v>81</v>
      </c>
      <c r="B22" s="18">
        <f t="shared" si="4"/>
        <v>0.01</v>
      </c>
      <c r="C22" s="18">
        <f t="shared" si="1"/>
        <v>0.99</v>
      </c>
      <c r="D22" s="7">
        <f>'Base mortality'!B20*PRODUCT($C$6:C22)</f>
        <v>2.7934866550681059E-2</v>
      </c>
      <c r="E22" s="7">
        <f>'Base mortality'!C20*PRODUCT($C$6:C22)</f>
        <v>3.8105087635594281E-2</v>
      </c>
      <c r="F22" s="3"/>
      <c r="G22" s="7">
        <f t="shared" si="2"/>
        <v>0.97206513344931889</v>
      </c>
      <c r="H22" s="7">
        <f t="shared" si="2"/>
        <v>0.96189491236440572</v>
      </c>
      <c r="I22" s="8"/>
      <c r="J22" s="7">
        <f>PRODUCT(G$6:G21)</f>
        <v>0.83247130664466751</v>
      </c>
      <c r="K22" s="7">
        <f>PRODUCT(H$6:H21)</f>
        <v>0.77326134004682856</v>
      </c>
      <c r="L22" s="1"/>
      <c r="M22" s="8">
        <f t="shared" si="0"/>
        <v>8.916385892435212</v>
      </c>
      <c r="N22" s="8">
        <f t="shared" si="0"/>
        <v>8.1272332185892147</v>
      </c>
      <c r="O22" s="20">
        <f t="shared" si="5"/>
        <v>2.1999999999999999E-2</v>
      </c>
      <c r="P22" s="23">
        <f t="shared" si="6"/>
        <v>0.97799999999999998</v>
      </c>
      <c r="Q22" s="7">
        <f>'Base mortality'!B20*PRODUCT($P$16:P22)</f>
        <v>3.14571215417703E-2</v>
      </c>
      <c r="R22" s="7">
        <f>'Base mortality'!C20*PRODUCT($P$16:P22)</f>
        <v>4.2909686750713119E-2</v>
      </c>
      <c r="S22" s="1"/>
      <c r="T22" s="7">
        <f t="shared" si="7"/>
        <v>0.96854287845822973</v>
      </c>
      <c r="U22" s="7">
        <f t="shared" si="7"/>
        <v>0.95709031324928684</v>
      </c>
      <c r="V22" s="1"/>
      <c r="W22" s="7">
        <f>PRODUCT($T$16:T21)</f>
        <v>0.87530489448107451</v>
      </c>
      <c r="X22" s="7">
        <f>PRODUCT($U$16:U21)</f>
        <v>0.83128846783800603</v>
      </c>
      <c r="Y22" s="1"/>
      <c r="Z22" s="1"/>
      <c r="AA22" s="1"/>
      <c r="AB22" s="1"/>
      <c r="AC22" s="1"/>
      <c r="AD22" s="1"/>
      <c r="AE22" s="1"/>
    </row>
    <row r="23" spans="1:31" x14ac:dyDescent="0.2">
      <c r="A23">
        <f>'Base scenario'!A23</f>
        <v>82</v>
      </c>
      <c r="B23" s="18">
        <f t="shared" si="4"/>
        <v>0.01</v>
      </c>
      <c r="C23" s="18">
        <f t="shared" si="1"/>
        <v>0.99</v>
      </c>
      <c r="D23" s="7">
        <f>'Base mortality'!B21*PRODUCT($C$6:C23)</f>
        <v>3.1562987874368724E-2</v>
      </c>
      <c r="E23" s="7">
        <f>'Base mortality'!C21*PRODUCT($C$6:C23)</f>
        <v>4.288877527775925E-2</v>
      </c>
      <c r="F23" s="3"/>
      <c r="G23" s="7">
        <f t="shared" si="2"/>
        <v>0.96843701212563127</v>
      </c>
      <c r="H23" s="7">
        <f t="shared" si="2"/>
        <v>0.95711122472224075</v>
      </c>
      <c r="I23" s="8"/>
      <c r="J23" s="7">
        <f>PRODUCT(G$6:G22)</f>
        <v>0.80921633178627761</v>
      </c>
      <c r="K23" s="7">
        <f>PRODUCT(H$6:H22)</f>
        <v>0.74379614891912704</v>
      </c>
      <c r="L23" s="1"/>
      <c r="M23" s="8">
        <f t="shared" si="0"/>
        <v>8.5510784216296045</v>
      </c>
      <c r="N23" s="8">
        <f t="shared" si="0"/>
        <v>7.780054539558245</v>
      </c>
      <c r="O23" s="20">
        <f t="shared" si="5"/>
        <v>1.9E-2</v>
      </c>
      <c r="P23" s="23">
        <f t="shared" si="6"/>
        <v>0.98099999999999998</v>
      </c>
      <c r="Q23" s="7">
        <f>'Base mortality'!B21*PRODUCT($P$16:P23)</f>
        <v>3.5219590378297437E-2</v>
      </c>
      <c r="R23" s="7">
        <f>'Base mortality'!C21*PRODUCT($P$16:P23)</f>
        <v>4.7857481146015936E-2</v>
      </c>
      <c r="S23" s="1"/>
      <c r="T23" s="7">
        <f t="shared" si="7"/>
        <v>0.96478040962170253</v>
      </c>
      <c r="U23" s="7">
        <f t="shared" si="7"/>
        <v>0.95214251885398404</v>
      </c>
      <c r="V23" s="1"/>
      <c r="W23" s="7">
        <f>PRODUCT($T$16:T22)</f>
        <v>0.84777032202927693</v>
      </c>
      <c r="X23" s="7">
        <f>PRODUCT($U$16:U22)</f>
        <v>0.79561814008359688</v>
      </c>
      <c r="Y23" s="1"/>
      <c r="Z23" s="1"/>
      <c r="AA23" s="1"/>
      <c r="AB23" s="1"/>
      <c r="AC23" s="1"/>
      <c r="AD23" s="1"/>
      <c r="AE23" s="1"/>
    </row>
    <row r="24" spans="1:31" x14ac:dyDescent="0.2">
      <c r="A24">
        <f>'Base scenario'!A24</f>
        <v>83</v>
      </c>
      <c r="B24" s="18">
        <f t="shared" si="4"/>
        <v>0.01</v>
      </c>
      <c r="C24" s="18">
        <f t="shared" si="1"/>
        <v>0.99</v>
      </c>
      <c r="D24" s="7">
        <f>'Base mortality'!B22*PRODUCT($C$6:C24)</f>
        <v>3.5623491413983022E-2</v>
      </c>
      <c r="E24" s="7">
        <f>'Base mortality'!C22*PRODUCT($C$6:C24)</f>
        <v>4.8220679299601443E-2</v>
      </c>
      <c r="F24" s="3"/>
      <c r="G24" s="7">
        <f t="shared" si="2"/>
        <v>0.96437650858601698</v>
      </c>
      <c r="H24" s="7">
        <f t="shared" si="2"/>
        <v>0.95177932070039861</v>
      </c>
      <c r="I24" s="8"/>
      <c r="J24" s="7">
        <f>PRODUCT(G$6:G23)</f>
        <v>0.78367504651836617</v>
      </c>
      <c r="K24" s="7">
        <f>PRODUCT(H$6:H23)</f>
        <v>0.71189564303567188</v>
      </c>
      <c r="L24" s="1"/>
      <c r="M24" s="8">
        <f t="shared" si="0"/>
        <v>8.1870397800146613</v>
      </c>
      <c r="N24" s="8">
        <f t="shared" si="0"/>
        <v>7.438066843905367</v>
      </c>
      <c r="O24" s="20">
        <f t="shared" si="5"/>
        <v>1.6E-2</v>
      </c>
      <c r="P24" s="23">
        <f t="shared" si="6"/>
        <v>0.98399999999999999</v>
      </c>
      <c r="Q24" s="7">
        <f>'Base mortality'!B22*PRODUCT($P$16:P24)</f>
        <v>3.9509594993951382E-2</v>
      </c>
      <c r="R24" s="7">
        <f>'Base mortality'!C22*PRODUCT($P$16:P24)</f>
        <v>5.3480987793146022E-2</v>
      </c>
      <c r="S24" s="1"/>
      <c r="T24" s="7">
        <f t="shared" si="7"/>
        <v>0.96049040500604865</v>
      </c>
      <c r="U24" s="7">
        <f t="shared" si="7"/>
        <v>0.94651901220685397</v>
      </c>
      <c r="V24" s="1"/>
      <c r="W24" s="7">
        <f>PRODUCT($T$16:T23)</f>
        <v>0.8179121985525285</v>
      </c>
      <c r="X24" s="7">
        <f>PRODUCT($U$16:U23)</f>
        <v>0.75754185994511791</v>
      </c>
      <c r="Y24" s="1"/>
      <c r="Z24" s="1"/>
      <c r="AA24" s="1"/>
      <c r="AB24" s="1"/>
      <c r="AC24" s="1"/>
      <c r="AD24" s="1"/>
      <c r="AE24" s="1"/>
    </row>
    <row r="25" spans="1:31" x14ac:dyDescent="0.2">
      <c r="A25">
        <f>'Base scenario'!A25</f>
        <v>84</v>
      </c>
      <c r="B25" s="18">
        <f t="shared" si="4"/>
        <v>0.01</v>
      </c>
      <c r="C25" s="18">
        <f t="shared" si="1"/>
        <v>0.99</v>
      </c>
      <c r="D25" s="7">
        <f>'Base mortality'!B23*PRODUCT($C$6:C25)</f>
        <v>4.0160552774333211E-2</v>
      </c>
      <c r="E25" s="7">
        <f>'Base mortality'!C23*PRODUCT($C$6:C25)</f>
        <v>5.4153118074531152E-2</v>
      </c>
      <c r="F25" s="3"/>
      <c r="G25" s="7">
        <f t="shared" si="2"/>
        <v>0.95983944722566683</v>
      </c>
      <c r="H25" s="7">
        <f t="shared" si="2"/>
        <v>0.94584688192546884</v>
      </c>
      <c r="I25" s="8"/>
      <c r="J25" s="7">
        <f>PRODUCT(G$6:G24)</f>
        <v>0.75575780522736635</v>
      </c>
      <c r="K25" s="7">
        <f>PRODUCT(H$6:H24)</f>
        <v>0.67756755153806525</v>
      </c>
      <c r="L25" s="1"/>
      <c r="M25" s="8">
        <f t="shared" si="0"/>
        <v>7.8251509673125765</v>
      </c>
      <c r="N25" s="8">
        <f t="shared" si="0"/>
        <v>7.1024554106997053</v>
      </c>
      <c r="O25" s="20">
        <f t="shared" si="5"/>
        <v>1.3000000000000001E-2</v>
      </c>
      <c r="P25" s="23">
        <f t="shared" si="6"/>
        <v>0.98699999999999999</v>
      </c>
      <c r="Q25" s="7">
        <f>'Base mortality'!B23*PRODUCT($P$16:P25)</f>
        <v>4.4406621807428277E-2</v>
      </c>
      <c r="R25" s="7">
        <f>'Base mortality'!C23*PRODUCT($P$16:P25)</f>
        <v>5.9878584030984859E-2</v>
      </c>
      <c r="S25" s="1"/>
      <c r="T25" s="7">
        <f t="shared" si="7"/>
        <v>0.95559337819257173</v>
      </c>
      <c r="U25" s="7">
        <f t="shared" si="7"/>
        <v>0.94012141596901511</v>
      </c>
      <c r="V25" s="1"/>
      <c r="W25" s="7">
        <f>PRODUCT($T$16:T24)</f>
        <v>0.78559681884710575</v>
      </c>
      <c r="X25" s="7">
        <f>PRODUCT($U$16:U24)</f>
        <v>0.71702777298059595</v>
      </c>
      <c r="Y25" s="1"/>
      <c r="Z25" s="1"/>
      <c r="AA25" s="1"/>
      <c r="AB25" s="1"/>
      <c r="AC25" s="1"/>
      <c r="AD25" s="1"/>
      <c r="AE25" s="1"/>
    </row>
    <row r="26" spans="1:31" x14ac:dyDescent="0.2">
      <c r="A26">
        <f>'Base scenario'!A26</f>
        <v>85</v>
      </c>
      <c r="B26" s="18">
        <f t="shared" si="4"/>
        <v>0.01</v>
      </c>
      <c r="C26" s="18">
        <f t="shared" si="1"/>
        <v>0.99</v>
      </c>
      <c r="D26" s="7">
        <f>'Base mortality'!B24*PRODUCT($C$6:C26)</f>
        <v>4.5221302027435767E-2</v>
      </c>
      <c r="E26" s="7">
        <f>'Base mortality'!C24*PRODUCT($C$6:C26)</f>
        <v>6.0741038346714189E-2</v>
      </c>
      <c r="F26" s="3"/>
      <c r="G26" s="7">
        <f t="shared" si="2"/>
        <v>0.95477869797256421</v>
      </c>
      <c r="H26" s="7">
        <f t="shared" si="2"/>
        <v>0.93925896165328582</v>
      </c>
      <c r="I26" s="8"/>
      <c r="J26" s="7">
        <f>PRODUCT(G$6:G25)</f>
        <v>0.72540615400591846</v>
      </c>
      <c r="K26" s="7">
        <f>PRODUCT(H$6:H25)</f>
        <v>0.64087515591615341</v>
      </c>
      <c r="L26" s="1"/>
      <c r="M26" s="8">
        <f t="shared" si="0"/>
        <v>7.4662575458761271</v>
      </c>
      <c r="N26" s="8">
        <f t="shared" si="0"/>
        <v>6.7744349573693441</v>
      </c>
      <c r="O26" s="20">
        <f t="shared" si="5"/>
        <v>0.01</v>
      </c>
      <c r="P26" s="23">
        <f t="shared" si="6"/>
        <v>0.99</v>
      </c>
      <c r="Q26" s="7">
        <f>'Base mortality'!B24*PRODUCT($P$16:P26)</f>
        <v>5.0002430695008544E-2</v>
      </c>
      <c r="R26" s="7">
        <f>'Base mortality'!C24*PRODUCT($P$16:P26)</f>
        <v>6.7163027690617216E-2</v>
      </c>
      <c r="S26" s="1"/>
      <c r="T26" s="7">
        <f t="shared" si="7"/>
        <v>0.94999756930499146</v>
      </c>
      <c r="U26" s="7">
        <f t="shared" si="7"/>
        <v>0.93283697230938278</v>
      </c>
      <c r="V26" s="1"/>
      <c r="W26" s="7">
        <f>PRODUCT($T$16:T25)</f>
        <v>0.75071111801944357</v>
      </c>
      <c r="X26" s="7">
        <f>PRODUCT($U$16:U25)</f>
        <v>0.67409316522362739</v>
      </c>
      <c r="Y26" s="1"/>
      <c r="Z26" s="1"/>
      <c r="AA26" s="1"/>
      <c r="AB26" s="1"/>
      <c r="AC26" s="1"/>
      <c r="AD26" s="1"/>
      <c r="AE26" s="1"/>
    </row>
    <row r="27" spans="1:31" x14ac:dyDescent="0.2">
      <c r="A27">
        <f>'Base scenario'!A27</f>
        <v>86</v>
      </c>
      <c r="B27" s="18">
        <f t="shared" si="4"/>
        <v>0.01</v>
      </c>
      <c r="C27" s="18">
        <f t="shared" si="1"/>
        <v>0.99</v>
      </c>
      <c r="D27" s="7">
        <f>'Base mortality'!B25*PRODUCT($C$6:C27)</f>
        <v>5.0855637890457744E-2</v>
      </c>
      <c r="E27" s="7">
        <f>'Base mortality'!C25*PRODUCT($C$6:C27)</f>
        <v>6.804152398338438E-2</v>
      </c>
      <c r="G27" s="7">
        <f t="shared" si="2"/>
        <v>0.94914436210954223</v>
      </c>
      <c r="H27" s="7">
        <f t="shared" si="2"/>
        <v>0.93195847601661563</v>
      </c>
      <c r="J27" s="7">
        <f>PRODUCT(G$6:G26)</f>
        <v>0.69260234322305625</v>
      </c>
      <c r="K27" s="7">
        <f>PRODUCT(H$6:H26)</f>
        <v>0.60194773349519393</v>
      </c>
      <c r="L27" s="1"/>
      <c r="M27" s="8">
        <f t="shared" si="0"/>
        <v>7.1111456901869774</v>
      </c>
      <c r="N27" s="8">
        <f t="shared" si="0"/>
        <v>6.4552556353206674</v>
      </c>
      <c r="O27" s="20">
        <f t="shared" si="5"/>
        <v>0.01</v>
      </c>
      <c r="P27" s="23">
        <f t="shared" si="6"/>
        <v>0.99</v>
      </c>
      <c r="Q27" s="7">
        <f>'Base mortality'!B25*PRODUCT($P$16:P27)</f>
        <v>5.623246998782306E-2</v>
      </c>
      <c r="R27" s="7">
        <f>'Base mortality'!C25*PRODUCT($P$16:P27)</f>
        <v>7.5235374366217911E-2</v>
      </c>
      <c r="S27" s="1"/>
      <c r="T27" s="7">
        <f t="shared" si="7"/>
        <v>0.94376753001217695</v>
      </c>
      <c r="U27" s="7">
        <f t="shared" si="7"/>
        <v>0.92476462563378203</v>
      </c>
      <c r="V27" s="1"/>
      <c r="W27" s="7">
        <f>PRODUCT($T$16:T26)</f>
        <v>0.71317373736870393</v>
      </c>
      <c r="X27" s="7">
        <f>PRODUCT($U$16:U26)</f>
        <v>0.62881902730165706</v>
      </c>
      <c r="Y27" s="1"/>
      <c r="Z27" s="1"/>
      <c r="AA27" s="1"/>
      <c r="AB27" s="1"/>
      <c r="AC27" s="1"/>
      <c r="AD27" s="1"/>
      <c r="AE27" s="1"/>
    </row>
    <row r="28" spans="1:31" x14ac:dyDescent="0.2">
      <c r="A28">
        <f>'Base scenario'!A28</f>
        <v>87</v>
      </c>
      <c r="B28" s="18">
        <f t="shared" si="4"/>
        <v>0.01</v>
      </c>
      <c r="C28" s="18">
        <f t="shared" si="1"/>
        <v>0.99</v>
      </c>
      <c r="D28" s="7">
        <f>'Base mortality'!B26*PRODUCT($C$6:C28)</f>
        <v>5.7115915080073479E-2</v>
      </c>
      <c r="E28" s="7">
        <f>'Base mortality'!C26*PRODUCT($C$6:C28)</f>
        <v>7.6113097724070336E-2</v>
      </c>
      <c r="G28" s="7">
        <f t="shared" si="2"/>
        <v>0.94288408491992648</v>
      </c>
      <c r="H28" s="7">
        <f t="shared" si="2"/>
        <v>0.92388690227592962</v>
      </c>
      <c r="I28" s="3"/>
      <c r="J28" s="7">
        <f>PRODUCT(G$6:G27)</f>
        <v>0.65737960925402195</v>
      </c>
      <c r="K28" s="7">
        <f>PRODUCT(H$6:H27)</f>
        <v>0.56099029234983688</v>
      </c>
      <c r="M28" s="8">
        <f t="shared" si="0"/>
        <v>6.7605131851963369</v>
      </c>
      <c r="N28" s="8">
        <f t="shared" si="0"/>
        <v>6.1462163438541202</v>
      </c>
      <c r="O28" s="20">
        <f t="shared" si="5"/>
        <v>0.01</v>
      </c>
      <c r="P28" s="23">
        <f t="shared" si="6"/>
        <v>0.99</v>
      </c>
      <c r="Q28" s="7">
        <f>'Base mortality'!B26*PRODUCT($P$16:P28)</f>
        <v>6.3154629728278774E-2</v>
      </c>
      <c r="R28" s="7">
        <f>'Base mortality'!C26*PRODUCT($P$16:P28)</f>
        <v>8.4160334251792146E-2</v>
      </c>
      <c r="T28" s="7">
        <f t="shared" si="7"/>
        <v>0.93684537027172121</v>
      </c>
      <c r="U28" s="7">
        <f t="shared" si="7"/>
        <v>0.91583966574820785</v>
      </c>
      <c r="W28" s="7">
        <f>PRODUCT($T$16:T27)</f>
        <v>0.67307021658601474</v>
      </c>
      <c r="X28" s="7">
        <f>PRODUCT($U$16:U27)</f>
        <v>0.58150959237401589</v>
      </c>
      <c r="Z28" s="1"/>
      <c r="AA28" s="1"/>
      <c r="AB28" s="1"/>
      <c r="AC28" s="1"/>
      <c r="AD28" s="1"/>
      <c r="AE28" s="1"/>
    </row>
    <row r="29" spans="1:31" x14ac:dyDescent="0.2">
      <c r="A29">
        <f>'Base scenario'!A29</f>
        <v>88</v>
      </c>
      <c r="B29" s="18">
        <f t="shared" si="4"/>
        <v>0.01</v>
      </c>
      <c r="C29" s="18">
        <f t="shared" si="1"/>
        <v>0.99</v>
      </c>
      <c r="D29" s="7">
        <f>'Base mortality'!B27*PRODUCT($C$6:C29)</f>
        <v>6.4056474488681472E-2</v>
      </c>
      <c r="E29" s="7">
        <f>'Base mortality'!C27*PRODUCT($C$6:C29)</f>
        <v>8.5014773446639366E-2</v>
      </c>
      <c r="G29" s="7">
        <f t="shared" si="2"/>
        <v>0.93594352551131854</v>
      </c>
      <c r="H29" s="7">
        <f t="shared" si="2"/>
        <v>0.91498522655336068</v>
      </c>
      <c r="I29" s="3"/>
      <c r="J29" s="7">
        <f>PRODUCT(G$6:G28)</f>
        <v>0.61983277131649728</v>
      </c>
      <c r="K29" s="7">
        <f>PRODUCT(H$6:H28)</f>
        <v>0.51829158340595893</v>
      </c>
      <c r="L29" s="3"/>
      <c r="M29" s="8">
        <f t="shared" si="0"/>
        <v>6.4149336500571223</v>
      </c>
      <c r="N29" s="8">
        <f t="shared" si="0"/>
        <v>5.8486889983347767</v>
      </c>
      <c r="O29" s="20">
        <f t="shared" si="5"/>
        <v>0.01</v>
      </c>
      <c r="P29" s="23">
        <f t="shared" si="6"/>
        <v>0.99</v>
      </c>
      <c r="Q29" s="7">
        <f>'Base mortality'!B27*PRODUCT($P$16:P29)</f>
        <v>7.0828996127613286E-2</v>
      </c>
      <c r="R29" s="7">
        <f>'Base mortality'!C27*PRODUCT($P$16:P29)</f>
        <v>9.4003160606441399E-2</v>
      </c>
      <c r="S29" s="3"/>
      <c r="T29" s="7">
        <f t="shared" si="7"/>
        <v>0.92917100387238671</v>
      </c>
      <c r="U29" s="7">
        <f t="shared" si="7"/>
        <v>0.90599683939355857</v>
      </c>
      <c r="V29" s="3"/>
      <c r="W29" s="7">
        <f>PRODUCT($T$16:T28)</f>
        <v>0.6305627162763926</v>
      </c>
      <c r="X29" s="7">
        <f>PRODUCT($U$16:U28)</f>
        <v>0.53256955070919532</v>
      </c>
      <c r="Y29" s="3"/>
      <c r="Z29" s="1"/>
      <c r="AA29" s="1"/>
      <c r="AB29" s="1"/>
      <c r="AC29" s="1"/>
      <c r="AD29" s="1"/>
      <c r="AE29" s="1"/>
    </row>
    <row r="30" spans="1:31" x14ac:dyDescent="0.2">
      <c r="A30">
        <f>'Base scenario'!A30</f>
        <v>89</v>
      </c>
      <c r="B30" s="18">
        <f t="shared" si="4"/>
        <v>0.01</v>
      </c>
      <c r="C30" s="18">
        <f t="shared" si="1"/>
        <v>0.99</v>
      </c>
      <c r="D30" s="7">
        <f>'Base mortality'!B28*PRODUCT($C$6:C30)</f>
        <v>7.1732981910263768E-2</v>
      </c>
      <c r="E30" s="7">
        <f>'Base mortality'!C28*PRODUCT($C$6:C30)</f>
        <v>9.480481319163124E-2</v>
      </c>
      <c r="F30" s="3"/>
      <c r="G30" s="7">
        <f t="shared" si="2"/>
        <v>0.92826701808973622</v>
      </c>
      <c r="H30" s="7">
        <f t="shared" si="2"/>
        <v>0.90519518680836875</v>
      </c>
      <c r="I30" s="1"/>
      <c r="J30" s="7">
        <f>PRODUCT(G$6:G29)</f>
        <v>0.58012846921341332</v>
      </c>
      <c r="K30" s="7">
        <f>PRODUCT(H$6:H29)</f>
        <v>0.47422914186340137</v>
      </c>
      <c r="L30" s="1"/>
      <c r="M30" s="8">
        <f t="shared" si="0"/>
        <v>6.0748113295124462</v>
      </c>
      <c r="N30" s="8">
        <f t="shared" si="0"/>
        <v>5.5641591803937267</v>
      </c>
      <c r="O30" s="20">
        <f t="shared" si="5"/>
        <v>0.01</v>
      </c>
      <c r="P30" s="23">
        <f t="shared" si="6"/>
        <v>0.99</v>
      </c>
      <c r="Q30" s="7">
        <f>'Base mortality'!B28*PRODUCT($P$16:P30)</f>
        <v>7.9317120376988265E-2</v>
      </c>
      <c r="R30" s="7">
        <f>'Base mortality'!C28*PRODUCT($P$16:P30)</f>
        <v>0.10482827536216734</v>
      </c>
      <c r="S30" s="1"/>
      <c r="T30" s="7">
        <f t="shared" si="7"/>
        <v>0.92068287962301176</v>
      </c>
      <c r="U30" s="7">
        <f t="shared" si="7"/>
        <v>0.89517172463783268</v>
      </c>
      <c r="V30" s="1"/>
      <c r="W30" s="7">
        <f>PRODUCT($T$16:T29)</f>
        <v>0.58590059208703471</v>
      </c>
      <c r="X30" s="7">
        <f>PRODUCT($U$16:U29)</f>
        <v>0.48250632969977847</v>
      </c>
      <c r="Y30" s="1"/>
      <c r="Z30" s="1"/>
      <c r="AA30" s="1"/>
      <c r="AB30" s="1"/>
      <c r="AC30" s="1"/>
      <c r="AD30" s="1"/>
      <c r="AE30" s="1"/>
    </row>
    <row r="31" spans="1:31" x14ac:dyDescent="0.2">
      <c r="A31">
        <f>'Base scenario'!A31</f>
        <v>90</v>
      </c>
      <c r="B31" s="18">
        <f t="shared" si="4"/>
        <v>0.01</v>
      </c>
      <c r="C31" s="18">
        <f t="shared" si="1"/>
        <v>0.99</v>
      </c>
      <c r="D31" s="7">
        <f>'Base mortality'!B29*PRODUCT($C$6:C31)</f>
        <v>8.2960909450293427E-2</v>
      </c>
      <c r="E31" s="7">
        <f>'Base mortality'!C29*PRODUCT($C$6:C31)</f>
        <v>0.10634942889769015</v>
      </c>
      <c r="F31" s="3"/>
      <c r="G31" s="7">
        <f t="shared" si="2"/>
        <v>0.91703909054970656</v>
      </c>
      <c r="H31" s="7">
        <f t="shared" si="2"/>
        <v>0.89365057110230983</v>
      </c>
      <c r="I31" s="1"/>
      <c r="J31" s="7">
        <f>PRODUCT(G$6:G30)</f>
        <v>0.53851412422569855</v>
      </c>
      <c r="K31" s="7">
        <f>PRODUCT(H$6:H30)</f>
        <v>0.42926993665901403</v>
      </c>
      <c r="L31" s="1"/>
      <c r="M31" s="8">
        <f t="shared" si="0"/>
        <v>5.7403223341421725</v>
      </c>
      <c r="N31" s="8">
        <f t="shared" si="0"/>
        <v>5.2942914514501993</v>
      </c>
      <c r="O31" s="20">
        <f t="shared" si="5"/>
        <v>0.01</v>
      </c>
      <c r="P31" s="23">
        <f t="shared" si="6"/>
        <v>0.99</v>
      </c>
      <c r="Q31" s="7">
        <f>'Base mortality'!B29*PRODUCT($P$16:P31)</f>
        <v>9.1732147001570952E-2</v>
      </c>
      <c r="R31" s="7">
        <f>'Base mortality'!C29*PRODUCT($P$16:P31)</f>
        <v>0.1175934727550353</v>
      </c>
      <c r="S31" s="1"/>
      <c r="T31" s="7">
        <f t="shared" si="7"/>
        <v>0.90826785299842905</v>
      </c>
      <c r="U31" s="7">
        <f t="shared" si="7"/>
        <v>0.88240652724496471</v>
      </c>
      <c r="V31" s="1"/>
      <c r="W31" s="7">
        <f>PRODUCT($T$16:T30)</f>
        <v>0.53942864429551873</v>
      </c>
      <c r="X31" s="7">
        <f>PRODUCT($U$16:U30)</f>
        <v>0.43192602330602142</v>
      </c>
      <c r="Y31" s="1"/>
      <c r="Z31" s="1"/>
      <c r="AA31" s="1"/>
      <c r="AB31" s="1"/>
      <c r="AC31" s="1"/>
      <c r="AD31" s="1"/>
      <c r="AE31" s="1"/>
    </row>
    <row r="32" spans="1:31" x14ac:dyDescent="0.2">
      <c r="A32">
        <f>'Base scenario'!A32</f>
        <v>91</v>
      </c>
      <c r="B32" s="18">
        <f t="shared" si="4"/>
        <v>0.01</v>
      </c>
      <c r="C32" s="18">
        <f t="shared" si="1"/>
        <v>0.99</v>
      </c>
      <c r="D32" s="7">
        <f>'Base mortality'!B30*PRODUCT($C$6:C32)</f>
        <v>9.6770492248600751E-2</v>
      </c>
      <c r="E32" s="7">
        <f>'Base mortality'!C30*PRODUCT($C$6:C32)</f>
        <v>0.11864676922697229</v>
      </c>
      <c r="F32" s="3"/>
      <c r="G32" s="7">
        <f t="shared" si="2"/>
        <v>0.90322950775139921</v>
      </c>
      <c r="H32" s="7">
        <f t="shared" si="2"/>
        <v>0.88135323077302774</v>
      </c>
      <c r="I32" s="1"/>
      <c r="J32" s="7">
        <f>PRODUCT(G$6:G31)</f>
        <v>0.49383850272810631</v>
      </c>
      <c r="K32" s="7">
        <f>PRODUCT(H$6:H31)</f>
        <v>0.38361732405238025</v>
      </c>
      <c r="L32" s="1"/>
      <c r="M32" s="8">
        <f t="shared" si="0"/>
        <v>5.4276186284116674</v>
      </c>
      <c r="N32" s="8">
        <f t="shared" si="0"/>
        <v>5.0456030240778471</v>
      </c>
      <c r="O32" s="20">
        <f t="shared" si="5"/>
        <v>0.01</v>
      </c>
      <c r="P32" s="23">
        <f t="shared" si="6"/>
        <v>0.99</v>
      </c>
      <c r="Q32" s="7">
        <f>'Base mortality'!B30*PRODUCT($P$16:P32)</f>
        <v>0.10700178046724186</v>
      </c>
      <c r="R32" s="7">
        <f>'Base mortality'!C30*PRODUCT($P$16:P32)</f>
        <v>0.13119097835482554</v>
      </c>
      <c r="S32" s="1"/>
      <c r="T32" s="7">
        <f t="shared" si="7"/>
        <v>0.89299821953275815</v>
      </c>
      <c r="U32" s="7">
        <f t="shared" si="7"/>
        <v>0.86880902164517448</v>
      </c>
      <c r="V32" s="1"/>
      <c r="W32" s="7">
        <f>PRODUCT($T$16:T31)</f>
        <v>0.48994569660014409</v>
      </c>
      <c r="X32" s="7">
        <f>PRODUCT($U$16:U31)</f>
        <v>0.38113434225219406</v>
      </c>
      <c r="Y32" s="1"/>
      <c r="Z32" s="1"/>
      <c r="AA32" s="1"/>
      <c r="AB32" s="1"/>
      <c r="AC32" s="1"/>
      <c r="AD32" s="1"/>
      <c r="AE32" s="1"/>
    </row>
    <row r="33" spans="1:31" x14ac:dyDescent="0.2">
      <c r="A33">
        <f>'Base scenario'!A33</f>
        <v>92</v>
      </c>
      <c r="B33" s="18">
        <f t="shared" si="4"/>
        <v>0.01</v>
      </c>
      <c r="C33" s="18">
        <f t="shared" si="1"/>
        <v>0.99</v>
      </c>
      <c r="D33" s="7">
        <f>'Base mortality'!B31*PRODUCT($C$6:C33)</f>
        <v>0.10996706290422353</v>
      </c>
      <c r="E33" s="7">
        <f>'Base mortality'!C31*PRODUCT($C$6:C33)</f>
        <v>0.13040435278140428</v>
      </c>
      <c r="F33" s="3"/>
      <c r="G33" s="7">
        <f t="shared" si="2"/>
        <v>0.89003293709577647</v>
      </c>
      <c r="H33" s="7">
        <f t="shared" si="2"/>
        <v>0.86959564721859572</v>
      </c>
      <c r="I33" s="1"/>
      <c r="J33" s="7">
        <f>PRODUCT(G$6:G32)</f>
        <v>0.4460495077277955</v>
      </c>
      <c r="K33" s="7">
        <f>PRODUCT(H$6:H32)</f>
        <v>0.33810236793406884</v>
      </c>
      <c r="L33" s="1"/>
      <c r="M33" s="8">
        <f t="shared" si="0"/>
        <v>5.1470855634532926</v>
      </c>
      <c r="N33" s="8">
        <f t="shared" si="0"/>
        <v>4.8197283755980065</v>
      </c>
      <c r="O33" s="20">
        <f t="shared" si="5"/>
        <v>0.01</v>
      </c>
      <c r="P33" s="23">
        <f t="shared" si="6"/>
        <v>0.99</v>
      </c>
      <c r="Q33" s="7">
        <f>'Base mortality'!B31*PRODUCT($P$16:P33)</f>
        <v>0.12159358963760197</v>
      </c>
      <c r="R33" s="7">
        <f>'Base mortality'!C31*PRODUCT($P$16:P33)</f>
        <v>0.14419166012344367</v>
      </c>
      <c r="S33" s="1"/>
      <c r="T33" s="7">
        <f t="shared" si="7"/>
        <v>0.87840641036239808</v>
      </c>
      <c r="U33" s="7">
        <f t="shared" si="7"/>
        <v>0.85580833987655636</v>
      </c>
      <c r="V33" s="1"/>
      <c r="W33" s="7">
        <f>PRODUCT($T$16:T32)</f>
        <v>0.43752063473166558</v>
      </c>
      <c r="X33" s="7">
        <f>PRODUCT($U$16:U32)</f>
        <v>0.33113295500750578</v>
      </c>
      <c r="Y33" s="1"/>
      <c r="Z33" s="1"/>
      <c r="AA33" s="1"/>
      <c r="AB33" s="1"/>
      <c r="AC33" s="1"/>
      <c r="AD33" s="1"/>
      <c r="AE33" s="1"/>
    </row>
    <row r="34" spans="1:31" x14ac:dyDescent="0.2">
      <c r="A34">
        <f>'Base scenario'!A34</f>
        <v>93</v>
      </c>
      <c r="B34" s="18">
        <f t="shared" si="4"/>
        <v>0.01</v>
      </c>
      <c r="C34" s="18">
        <f t="shared" si="1"/>
        <v>0.99</v>
      </c>
      <c r="D34" s="7">
        <f>'Base mortality'!B32*PRODUCT($C$6:C34)</f>
        <v>0.12257261174550675</v>
      </c>
      <c r="E34" s="7">
        <f>'Base mortality'!C32*PRODUCT($C$6:C34)</f>
        <v>0.14164105099190261</v>
      </c>
      <c r="F34" s="3"/>
      <c r="G34" s="7">
        <f t="shared" si="2"/>
        <v>0.87742738825449329</v>
      </c>
      <c r="H34" s="7">
        <f t="shared" si="2"/>
        <v>0.85835894900809739</v>
      </c>
      <c r="I34" s="1"/>
      <c r="J34" s="7">
        <f>PRODUCT(G$6:G33)</f>
        <v>0.3969987534530951</v>
      </c>
      <c r="K34" s="7">
        <f>PRODUCT(H$6:H33)</f>
        <v>0.2940123474697664</v>
      </c>
      <c r="L34" s="1"/>
      <c r="M34" s="8">
        <f t="shared" si="0"/>
        <v>4.8924479759532495</v>
      </c>
      <c r="N34" s="8">
        <f t="shared" si="0"/>
        <v>4.6121606141960232</v>
      </c>
      <c r="O34" s="20">
        <f t="shared" si="5"/>
        <v>0.01</v>
      </c>
      <c r="P34" s="23">
        <f t="shared" si="6"/>
        <v>0.99</v>
      </c>
      <c r="Q34" s="7">
        <f>'Base mortality'!B32*PRODUCT($P$16:P34)</f>
        <v>0.13553188982025485</v>
      </c>
      <c r="R34" s="7">
        <f>'Base mortality'!C32*PRODUCT($P$16:P34)</f>
        <v>0.15661638471828809</v>
      </c>
      <c r="S34" s="1"/>
      <c r="T34" s="7">
        <f t="shared" si="7"/>
        <v>0.86446811017974512</v>
      </c>
      <c r="U34" s="7">
        <f t="shared" si="7"/>
        <v>0.84338361528171191</v>
      </c>
      <c r="V34" s="1"/>
      <c r="W34" s="7">
        <f>PRODUCT($T$16:T33)</f>
        <v>0.38432093021412034</v>
      </c>
      <c r="X34" s="7">
        <f>PRODUCT($U$16:U33)</f>
        <v>0.28338634450339195</v>
      </c>
      <c r="Y34" s="1"/>
      <c r="Z34" s="1"/>
      <c r="AA34" s="1"/>
      <c r="AB34" s="1"/>
      <c r="AC34" s="1"/>
      <c r="AD34" s="1"/>
      <c r="AE34" s="1"/>
    </row>
    <row r="35" spans="1:31" x14ac:dyDescent="0.2">
      <c r="A35">
        <f>'Base scenario'!A35</f>
        <v>94</v>
      </c>
      <c r="B35" s="18">
        <f t="shared" si="4"/>
        <v>0.01</v>
      </c>
      <c r="C35" s="18">
        <f t="shared" si="1"/>
        <v>0.99</v>
      </c>
      <c r="D35" s="7">
        <f>'Base mortality'!B33*PRODUCT($C$6:C35)</f>
        <v>0.13460844197976035</v>
      </c>
      <c r="E35" s="7">
        <f>'Base mortality'!C33*PRODUCT($C$6:C35)</f>
        <v>0.15237516937561629</v>
      </c>
      <c r="F35" s="3"/>
      <c r="G35" s="7">
        <f t="shared" si="2"/>
        <v>0.86539155802023959</v>
      </c>
      <c r="H35" s="7">
        <f t="shared" si="2"/>
        <v>0.84762483062438365</v>
      </c>
      <c r="I35" s="1"/>
      <c r="J35" s="7">
        <f>PRODUCT(G$6:G34)</f>
        <v>0.34833757938263871</v>
      </c>
      <c r="K35" s="7">
        <f>PRODUCT(H$6:H34)</f>
        <v>0.25236812956955224</v>
      </c>
      <c r="L35" s="1"/>
      <c r="M35" s="8">
        <f t="shared" si="0"/>
        <v>4.6580155001560986</v>
      </c>
      <c r="N35" s="8">
        <f t="shared" si="0"/>
        <v>4.4186277189614813</v>
      </c>
      <c r="O35" s="20">
        <f t="shared" si="5"/>
        <v>0.01</v>
      </c>
      <c r="P35" s="23">
        <f t="shared" si="6"/>
        <v>0.99</v>
      </c>
      <c r="Q35" s="7">
        <f>'Base mortality'!B33*PRODUCT($P$16:P35)</f>
        <v>0.14884023655427919</v>
      </c>
      <c r="R35" s="7">
        <f>'Base mortality'!C33*PRODUCT($P$16:P35)</f>
        <v>0.16848539305042379</v>
      </c>
      <c r="S35" s="1"/>
      <c r="T35" s="7">
        <f t="shared" si="7"/>
        <v>0.85115976344572086</v>
      </c>
      <c r="U35" s="7">
        <f t="shared" si="7"/>
        <v>0.83151460694957624</v>
      </c>
      <c r="V35" s="1"/>
      <c r="W35" s="7">
        <f>PRODUCT($T$16:T34)</f>
        <v>0.33223318824472231</v>
      </c>
      <c r="X35" s="7">
        <f>PRODUCT($U$16:U34)</f>
        <v>0.23900339974873938</v>
      </c>
      <c r="Y35" s="1"/>
      <c r="Z35" s="1"/>
      <c r="AA35" s="1"/>
      <c r="AB35" s="1"/>
      <c r="AC35" s="1"/>
      <c r="AD35" s="1"/>
      <c r="AE35" s="1"/>
    </row>
    <row r="36" spans="1:31" x14ac:dyDescent="0.2">
      <c r="A36">
        <f>'Base scenario'!A36</f>
        <v>95</v>
      </c>
      <c r="B36" s="18">
        <f t="shared" si="4"/>
        <v>0.01</v>
      </c>
      <c r="C36" s="18">
        <f t="shared" si="1"/>
        <v>0.99</v>
      </c>
      <c r="D36" s="7">
        <f>'Base mortality'!B34*PRODUCT($C$6:C36)</f>
        <v>0.14609519632651721</v>
      </c>
      <c r="E36" s="7">
        <f>'Base mortality'!C34*PRODUCT($C$6:C36)</f>
        <v>0.16262446950560608</v>
      </c>
      <c r="F36" s="3"/>
      <c r="G36" s="7">
        <f t="shared" si="2"/>
        <v>0.85390480367348276</v>
      </c>
      <c r="H36" s="7">
        <f t="shared" si="2"/>
        <v>0.83737553049439395</v>
      </c>
      <c r="I36" s="1"/>
      <c r="J36" s="7">
        <f>PRODUCT(G$6:G35)</f>
        <v>0.30144840053894062</v>
      </c>
      <c r="K36" s="7">
        <f>PRODUCT(H$6:H35)</f>
        <v>0.21391349308138422</v>
      </c>
      <c r="L36" s="1"/>
      <c r="M36" s="8">
        <f t="shared" si="0"/>
        <v>4.4383565330251038</v>
      </c>
      <c r="N36" s="8">
        <f t="shared" si="0"/>
        <v>4.2348442084517366</v>
      </c>
      <c r="O36" s="20">
        <f t="shared" si="5"/>
        <v>0.01</v>
      </c>
      <c r="P36" s="23">
        <f t="shared" si="6"/>
        <v>0.99</v>
      </c>
      <c r="Q36" s="7">
        <f>'Base mortality'!B34*PRODUCT($P$16:P36)</f>
        <v>0.1615414550593508</v>
      </c>
      <c r="R36" s="7">
        <f>'Base mortality'!C34*PRODUCT($P$16:P36)</f>
        <v>0.17981832457705763</v>
      </c>
      <c r="S36" s="1"/>
      <c r="T36" s="7">
        <f t="shared" si="7"/>
        <v>0.8384585449406492</v>
      </c>
      <c r="U36" s="7">
        <f t="shared" si="7"/>
        <v>0.8201816754229424</v>
      </c>
      <c r="V36" s="1"/>
      <c r="W36" s="7">
        <f>PRODUCT($T$16:T35)</f>
        <v>0.28278352191519551</v>
      </c>
      <c r="X36" s="7">
        <f>PRODUCT($U$16:U35)</f>
        <v>0.19873481800168546</v>
      </c>
      <c r="Y36" s="1"/>
      <c r="Z36" s="1"/>
      <c r="AA36" s="1"/>
      <c r="AB36" s="1"/>
      <c r="AC36" s="1"/>
      <c r="AD36" s="1"/>
      <c r="AE36" s="1"/>
    </row>
    <row r="37" spans="1:31" x14ac:dyDescent="0.2">
      <c r="A37">
        <f>'Base scenario'!A37</f>
        <v>96</v>
      </c>
      <c r="B37" s="18">
        <f t="shared" si="4"/>
        <v>0.01</v>
      </c>
      <c r="C37" s="18">
        <f t="shared" si="1"/>
        <v>0.99</v>
      </c>
      <c r="D37" s="7">
        <f>'Base mortality'!B35*PRODUCT($C$6:C37)</f>
        <v>0.15705288364850431</v>
      </c>
      <c r="E37" s="7">
        <f>'Base mortality'!C35*PRODUCT($C$6:C37)</f>
        <v>0.17240619111470656</v>
      </c>
      <c r="F37" s="3"/>
      <c r="G37" s="7">
        <f t="shared" si="2"/>
        <v>0.84294711635149566</v>
      </c>
      <c r="H37" s="7">
        <f t="shared" si="2"/>
        <v>0.82759380888529344</v>
      </c>
      <c r="I37" s="1"/>
      <c r="J37" s="7">
        <f>PRODUCT(G$6:G36)</f>
        <v>0.25740823727988948</v>
      </c>
      <c r="K37" s="7">
        <f>PRODUCT(H$6:H36)</f>
        <v>0.17912592474893296</v>
      </c>
      <c r="L37" s="1"/>
      <c r="M37" s="8">
        <f t="shared" si="0"/>
        <v>4.2279588358620606</v>
      </c>
      <c r="N37" s="8">
        <f t="shared" si="0"/>
        <v>4.056228412679971</v>
      </c>
      <c r="O37" s="20">
        <f t="shared" si="5"/>
        <v>0.01</v>
      </c>
      <c r="P37" s="23">
        <f t="shared" si="6"/>
        <v>0.99</v>
      </c>
      <c r="Q37" s="7">
        <f>'Base mortality'!B35*PRODUCT($P$16:P37)</f>
        <v>0.1736576696823357</v>
      </c>
      <c r="R37" s="7">
        <f>'Base mortality'!C35*PRODUCT($P$16:P37)</f>
        <v>0.19063424174238322</v>
      </c>
      <c r="S37" s="1"/>
      <c r="T37" s="7">
        <f t="shared" si="7"/>
        <v>0.82634233031766424</v>
      </c>
      <c r="U37" s="7">
        <f t="shared" si="7"/>
        <v>0.80936575825761681</v>
      </c>
      <c r="V37" s="1"/>
      <c r="W37" s="7">
        <f>PRODUCT($T$16:T36)</f>
        <v>0.23710226031820703</v>
      </c>
      <c r="X37" s="7">
        <f>PRODUCT($U$16:U36)</f>
        <v>0.16299865599349592</v>
      </c>
      <c r="Y37" s="1"/>
      <c r="Z37" s="1"/>
      <c r="AA37" s="1"/>
      <c r="AB37" s="1"/>
      <c r="AC37" s="1"/>
      <c r="AD37" s="1"/>
      <c r="AE37" s="1"/>
    </row>
    <row r="38" spans="1:31" x14ac:dyDescent="0.2">
      <c r="A38">
        <f>'Base scenario'!A38</f>
        <v>97</v>
      </c>
      <c r="B38" s="18">
        <f t="shared" si="4"/>
        <v>0.01</v>
      </c>
      <c r="C38" s="18">
        <f t="shared" si="1"/>
        <v>0.99</v>
      </c>
      <c r="D38" s="7">
        <f>'Base mortality'!B36*PRODUCT($C$6:C38)</f>
        <v>0.16750090576925963</v>
      </c>
      <c r="E38" s="7">
        <f>'Base mortality'!C36*PRODUCT($C$6:C38)</f>
        <v>0.1817370745105833</v>
      </c>
      <c r="F38" s="3"/>
      <c r="G38" s="7">
        <f t="shared" si="2"/>
        <v>0.83249909423074042</v>
      </c>
      <c r="H38" s="7">
        <f t="shared" si="2"/>
        <v>0.8182629254894167</v>
      </c>
      <c r="I38" s="1"/>
      <c r="J38" s="7">
        <f>PRODUCT(G$6:G37)</f>
        <v>0.2169815313402044</v>
      </c>
      <c r="K38" s="7">
        <f>PRODUCT(H$6:H37)</f>
        <v>0.14824350633306987</v>
      </c>
      <c r="L38" s="1"/>
      <c r="M38" s="8">
        <f t="shared" si="0"/>
        <v>4.0208415354989544</v>
      </c>
      <c r="N38" s="8">
        <f t="shared" si="0"/>
        <v>3.8775541803971505</v>
      </c>
      <c r="O38" s="20">
        <f t="shared" si="5"/>
        <v>0.01</v>
      </c>
      <c r="P38" s="23">
        <f t="shared" si="6"/>
        <v>0.99</v>
      </c>
      <c r="Q38" s="7">
        <f>'Base mortality'!B36*PRODUCT($P$16:P38)</f>
        <v>0.18521033355026298</v>
      </c>
      <c r="R38" s="7">
        <f>'Base mortality'!C36*PRODUCT($P$16:P38)</f>
        <v>0.2009516547625228</v>
      </c>
      <c r="S38" s="1"/>
      <c r="T38" s="7">
        <f t="shared" si="7"/>
        <v>0.81478966644973705</v>
      </c>
      <c r="U38" s="7">
        <f t="shared" si="7"/>
        <v>0.79904834523747725</v>
      </c>
      <c r="V38" s="1"/>
      <c r="W38" s="7">
        <f>PRODUCT($T$16:T37)</f>
        <v>0.19592763431493265</v>
      </c>
      <c r="X38" s="7">
        <f>PRODUCT($U$16:U37)</f>
        <v>0.13192553080314826</v>
      </c>
      <c r="Y38" s="1"/>
      <c r="Z38" s="1"/>
      <c r="AA38" s="1"/>
      <c r="AB38" s="1"/>
      <c r="AC38" s="1"/>
      <c r="AD38" s="1"/>
      <c r="AE38" s="1"/>
    </row>
    <row r="39" spans="1:31" x14ac:dyDescent="0.2">
      <c r="A39">
        <f>'Base scenario'!A39</f>
        <v>98</v>
      </c>
      <c r="B39" s="18">
        <f t="shared" si="4"/>
        <v>0.01</v>
      </c>
      <c r="C39" s="18">
        <f t="shared" si="1"/>
        <v>0.99</v>
      </c>
      <c r="D39" s="7">
        <f>'Base mortality'!B37*PRODUCT($C$6:C39)</f>
        <v>0.17745808471348976</v>
      </c>
      <c r="E39" s="7">
        <f>'Base mortality'!C37*PRODUCT($C$6:C39)</f>
        <v>0.19063338352447445</v>
      </c>
      <c r="F39" s="3"/>
      <c r="G39" s="7">
        <f t="shared" si="2"/>
        <v>0.82254191528651022</v>
      </c>
      <c r="H39" s="7">
        <f t="shared" si="2"/>
        <v>0.80936661647552555</v>
      </c>
      <c r="I39" s="1"/>
      <c r="J39" s="7">
        <f>PRODUCT(G$6:G38)</f>
        <v>0.18063692830551917</v>
      </c>
      <c r="K39" s="7">
        <f>PRODUCT(H$6:H38)</f>
        <v>0.12130216517690663</v>
      </c>
      <c r="L39" s="1"/>
      <c r="M39" s="8">
        <f t="shared" si="0"/>
        <v>3.8100745505373053</v>
      </c>
      <c r="N39" s="8">
        <f t="shared" si="0"/>
        <v>3.6924951568712947</v>
      </c>
      <c r="O39" s="20">
        <f t="shared" si="5"/>
        <v>0.01</v>
      </c>
      <c r="P39" s="23">
        <f t="shared" si="6"/>
        <v>0.99</v>
      </c>
      <c r="Q39" s="7">
        <f>'Base mortality'!B37*PRODUCT($P$16:P39)</f>
        <v>0.19622025869073326</v>
      </c>
      <c r="R39" s="7">
        <f>'Base mortality'!C37*PRODUCT($P$16:P39)</f>
        <v>0.21078854700057892</v>
      </c>
      <c r="S39" s="1"/>
      <c r="T39" s="7">
        <f t="shared" si="7"/>
        <v>0.80377974130926677</v>
      </c>
      <c r="U39" s="7">
        <f t="shared" si="7"/>
        <v>0.78921145299942108</v>
      </c>
      <c r="V39" s="1"/>
      <c r="W39" s="7">
        <f>PRODUCT($T$16:T38)</f>
        <v>0.15963981181175002</v>
      </c>
      <c r="X39" s="7">
        <f>PRODUCT($U$16:U38)</f>
        <v>0.10541487708283144</v>
      </c>
      <c r="Y39" s="1"/>
      <c r="Z39" s="1"/>
      <c r="AA39" s="1"/>
      <c r="AB39" s="1"/>
      <c r="AC39" s="1"/>
      <c r="AD39" s="1"/>
      <c r="AE39" s="1"/>
    </row>
    <row r="40" spans="1:31" x14ac:dyDescent="0.2">
      <c r="A40">
        <f>'Base scenario'!A40</f>
        <v>99</v>
      </c>
      <c r="B40" s="18">
        <f t="shared" si="4"/>
        <v>0.01</v>
      </c>
      <c r="C40" s="18">
        <f t="shared" si="1"/>
        <v>0.99</v>
      </c>
      <c r="D40" s="7">
        <f>'Base mortality'!B38*PRODUCT($C$6:C40)</f>
        <v>0.18694269066998115</v>
      </c>
      <c r="E40" s="7">
        <f>'Base mortality'!C38*PRODUCT($C$6:C40)</f>
        <v>0.19911092927746754</v>
      </c>
      <c r="F40" s="3"/>
      <c r="G40" s="7">
        <f t="shared" si="2"/>
        <v>0.81305730933001885</v>
      </c>
      <c r="H40" s="7">
        <f t="shared" si="2"/>
        <v>0.80088907072253246</v>
      </c>
      <c r="I40" s="1"/>
      <c r="J40" s="7">
        <f>PRODUCT(G$6:G39)</f>
        <v>0.14858144497989376</v>
      </c>
      <c r="K40" s="7">
        <f>PRODUCT(H$6:H39)</f>
        <v>9.8177923000388245E-2</v>
      </c>
      <c r="L40" s="1"/>
      <c r="M40" s="8">
        <f t="shared" si="0"/>
        <v>3.5871464094767944</v>
      </c>
      <c r="N40" s="8">
        <f t="shared" si="0"/>
        <v>3.4930028705975782</v>
      </c>
      <c r="O40" s="20">
        <f t="shared" si="5"/>
        <v>0.01</v>
      </c>
      <c r="P40" s="23">
        <f t="shared" si="6"/>
        <v>0.99</v>
      </c>
      <c r="Q40" s="7">
        <f>'Base mortality'!B38*PRODUCT($P$16:P40)</f>
        <v>0.20670764695127464</v>
      </c>
      <c r="R40" s="7">
        <f>'Base mortality'!C38*PRODUCT($P$16:P40)</f>
        <v>0.22016240124565617</v>
      </c>
      <c r="S40" s="1"/>
      <c r="T40" s="7">
        <f t="shared" si="7"/>
        <v>0.79329235304872536</v>
      </c>
      <c r="U40" s="7">
        <f t="shared" si="7"/>
        <v>0.77983759875434377</v>
      </c>
      <c r="V40" s="1"/>
      <c r="W40" s="7">
        <f>PRODUCT($T$16:T39)</f>
        <v>0.12831524664070845</v>
      </c>
      <c r="X40" s="7">
        <f>PRODUCT($U$16:U39)</f>
        <v>8.3194628310296781E-2</v>
      </c>
      <c r="Y40" s="1"/>
      <c r="Z40" s="1"/>
      <c r="AA40" s="1"/>
      <c r="AB40" s="1"/>
      <c r="AC40" s="1"/>
      <c r="AD40" s="1"/>
      <c r="AE40" s="1"/>
    </row>
    <row r="41" spans="1:31" x14ac:dyDescent="0.2">
      <c r="A41">
        <f>'Base scenario'!A41</f>
        <v>100</v>
      </c>
      <c r="B41" s="18">
        <f t="shared" si="4"/>
        <v>0.01</v>
      </c>
      <c r="C41" s="18">
        <f t="shared" si="1"/>
        <v>0.99</v>
      </c>
      <c r="D41" s="7">
        <f>'Base mortality'!B39*PRODUCT($C$6:C41)</f>
        <v>0.1959724710639443</v>
      </c>
      <c r="E41" s="7">
        <f>'Base mortality'!C39*PRODUCT($C$6:C41)</f>
        <v>0.20718509513190994</v>
      </c>
      <c r="F41" s="3"/>
      <c r="G41" s="7">
        <f t="shared" si="2"/>
        <v>0.80402752893605567</v>
      </c>
      <c r="H41" s="7">
        <f t="shared" si="2"/>
        <v>0.79281490486809003</v>
      </c>
      <c r="I41" s="1"/>
      <c r="J41" s="7">
        <f>PRODUCT(G$6:G40)</f>
        <v>0.12080522987171866</v>
      </c>
      <c r="K41" s="7">
        <f>PRODUCT(H$6:H40)</f>
        <v>7.8629625517249294E-2</v>
      </c>
      <c r="L41" s="1"/>
      <c r="M41" s="8">
        <f t="shared" si="0"/>
        <v>3.3410974832624114</v>
      </c>
      <c r="N41" s="8">
        <f t="shared" si="0"/>
        <v>3.2684339315130218</v>
      </c>
      <c r="O41" s="20">
        <f t="shared" si="5"/>
        <v>0.01</v>
      </c>
      <c r="P41" s="23">
        <f t="shared" si="6"/>
        <v>0.99</v>
      </c>
      <c r="Q41" s="7">
        <f>'Base mortality'!B39*PRODUCT($P$16:P41)</f>
        <v>0.21669212214542891</v>
      </c>
      <c r="R41" s="7">
        <f>'Base mortality'!C39*PRODUCT($P$16:P41)</f>
        <v>0.22909022730231901</v>
      </c>
      <c r="S41" s="1"/>
      <c r="T41" s="7">
        <f t="shared" si="7"/>
        <v>0.78330787785457112</v>
      </c>
      <c r="U41" s="7">
        <f t="shared" si="7"/>
        <v>0.77090977269768102</v>
      </c>
      <c r="V41" s="1"/>
      <c r="W41" s="7">
        <f>PRODUCT($T$16:T40)</f>
        <v>0.10179150393963517</v>
      </c>
      <c r="X41" s="7">
        <f>PRODUCT($U$16:U40)</f>
        <v>6.4878299170761988E-2</v>
      </c>
      <c r="Y41" s="1"/>
      <c r="Z41" s="1"/>
      <c r="AA41" s="1"/>
      <c r="AB41" s="1"/>
      <c r="AC41" s="1"/>
      <c r="AD41" s="1"/>
      <c r="AE41" s="1"/>
    </row>
    <row r="42" spans="1:31" x14ac:dyDescent="0.2">
      <c r="A42">
        <f>'Base scenario'!A42</f>
        <v>101</v>
      </c>
      <c r="B42" s="18">
        <f t="shared" si="4"/>
        <v>0.01</v>
      </c>
      <c r="C42" s="18">
        <f t="shared" si="1"/>
        <v>0.99</v>
      </c>
      <c r="D42" s="7">
        <f>'Base mortality'!B40*PRODUCT($C$6:C42)</f>
        <v>0.2045646812461408</v>
      </c>
      <c r="E42" s="7">
        <f>'Base mortality'!C40*PRODUCT($C$6:C42)</f>
        <v>0.21487086331134353</v>
      </c>
      <c r="F42" s="3"/>
      <c r="G42" s="7">
        <f t="shared" si="2"/>
        <v>0.7954353187538592</v>
      </c>
      <c r="H42" s="7">
        <f t="shared" si="2"/>
        <v>0.78512913668865647</v>
      </c>
      <c r="I42" s="1"/>
      <c r="J42" s="7">
        <f>PRODUCT(G$6:G41)</f>
        <v>9.7130730456310127E-2</v>
      </c>
      <c r="K42" s="7">
        <f>PRODUCT(H$6:H41)</f>
        <v>6.2338739074271544E-2</v>
      </c>
      <c r="L42" s="1"/>
      <c r="M42" s="8">
        <f t="shared" si="0"/>
        <v>3.0572987478156719</v>
      </c>
      <c r="N42" s="8">
        <f t="shared" si="0"/>
        <v>3.0043022822394723</v>
      </c>
      <c r="O42" s="20">
        <f t="shared" si="5"/>
        <v>0.01</v>
      </c>
      <c r="P42" s="23">
        <f t="shared" si="6"/>
        <v>0.99</v>
      </c>
      <c r="Q42" s="7">
        <f>'Base mortality'!B40*PRODUCT($P$16:P42)</f>
        <v>0.2261927639865588</v>
      </c>
      <c r="R42" s="7">
        <f>'Base mortality'!C40*PRODUCT($P$16:P42)</f>
        <v>0.2375885914249812</v>
      </c>
      <c r="S42" s="1"/>
      <c r="T42" s="7">
        <f t="shared" si="7"/>
        <v>0.77380723601344115</v>
      </c>
      <c r="U42" s="7">
        <f t="shared" si="7"/>
        <v>0.76241140857501877</v>
      </c>
      <c r="V42" s="1"/>
      <c r="W42" s="7">
        <f>PRODUCT($T$16:T41)</f>
        <v>7.9734086934580839E-2</v>
      </c>
      <c r="X42" s="7">
        <f>PRODUCT($U$16:U41)</f>
        <v>5.0015314866744272E-2</v>
      </c>
      <c r="Y42" s="1"/>
      <c r="Z42" s="1"/>
      <c r="AA42" s="1"/>
      <c r="AB42" s="1"/>
      <c r="AC42" s="1"/>
      <c r="AD42" s="1"/>
      <c r="AE42" s="1"/>
    </row>
    <row r="43" spans="1:31" x14ac:dyDescent="0.2">
      <c r="A43">
        <f>'Base scenario'!A43</f>
        <v>102</v>
      </c>
      <c r="B43" s="18">
        <f t="shared" si="4"/>
        <v>0.01</v>
      </c>
      <c r="C43" s="18">
        <f t="shared" si="1"/>
        <v>0.99</v>
      </c>
      <c r="D43" s="7">
        <f>'Base mortality'!B41*PRODUCT($C$6:C43)</f>
        <v>0.21273611747520926</v>
      </c>
      <c r="E43" s="7">
        <f>'Base mortality'!C41*PRODUCT($C$6:C43)</f>
        <v>0.22218284383472001</v>
      </c>
      <c r="F43" s="3"/>
      <c r="G43" s="7">
        <f t="shared" si="2"/>
        <v>0.78726388252479074</v>
      </c>
      <c r="H43" s="7">
        <f t="shared" si="2"/>
        <v>0.77781715616528002</v>
      </c>
      <c r="I43" s="1"/>
      <c r="J43" s="7">
        <f>PRODUCT(G$6:G42)</f>
        <v>7.7261213541310228E-2</v>
      </c>
      <c r="K43" s="7">
        <f>PRODUCT(H$6:H42)</f>
        <v>4.8943960391642234E-2</v>
      </c>
      <c r="L43" s="1"/>
      <c r="M43" s="8">
        <f t="shared" si="0"/>
        <v>2.7156999875119956</v>
      </c>
      <c r="N43" s="8">
        <f t="shared" si="0"/>
        <v>2.6804729286030735</v>
      </c>
      <c r="O43" s="20">
        <f t="shared" si="5"/>
        <v>0.01</v>
      </c>
      <c r="P43" s="23">
        <f t="shared" si="6"/>
        <v>0.99</v>
      </c>
      <c r="Q43" s="7">
        <f>'Base mortality'!B41*PRODUCT($P$16:P43)</f>
        <v>0.23522814455730806</v>
      </c>
      <c r="R43" s="7">
        <f>'Base mortality'!C41*PRODUCT($P$16:P43)</f>
        <v>0.24567364831125937</v>
      </c>
      <c r="S43" s="1"/>
      <c r="T43" s="7">
        <f t="shared" si="7"/>
        <v>0.76477185544269188</v>
      </c>
      <c r="U43" s="7">
        <f t="shared" si="7"/>
        <v>0.75432635168874063</v>
      </c>
      <c r="V43" s="1"/>
      <c r="W43" s="7">
        <f>PRODUCT($T$16:T42)</f>
        <v>6.1698813426903427E-2</v>
      </c>
      <c r="X43" s="7">
        <f>PRODUCT($U$16:U42)</f>
        <v>3.813224665787758E-2</v>
      </c>
      <c r="Y43" s="1"/>
      <c r="Z43" s="1"/>
      <c r="AA43" s="1"/>
      <c r="AB43" s="1"/>
      <c r="AC43" s="1"/>
      <c r="AD43" s="1"/>
      <c r="AE43" s="1"/>
    </row>
    <row r="44" spans="1:31" x14ac:dyDescent="0.2">
      <c r="A44">
        <f>'Base scenario'!A44</f>
        <v>103</v>
      </c>
      <c r="B44" s="18">
        <f t="shared" si="4"/>
        <v>0.01</v>
      </c>
      <c r="C44" s="18">
        <f t="shared" si="1"/>
        <v>0.99</v>
      </c>
      <c r="D44" s="7">
        <f>'Base mortality'!B42*PRODUCT($C$6:C44)</f>
        <v>0.22050315311060734</v>
      </c>
      <c r="E44" s="7">
        <f>'Base mortality'!C42*PRODUCT($C$6:C44)</f>
        <v>0.22913530664198001</v>
      </c>
      <c r="F44" s="3"/>
      <c r="G44" s="7">
        <f t="shared" si="2"/>
        <v>0.77949684688939269</v>
      </c>
      <c r="H44" s="7">
        <f t="shared" si="2"/>
        <v>0.77086469335801999</v>
      </c>
      <c r="I44" s="1"/>
      <c r="J44" s="7">
        <f>PRODUCT(G$6:G43)</f>
        <v>6.0824962941108826E-2</v>
      </c>
      <c r="K44" s="7">
        <f>PRODUCT(H$6:H43)</f>
        <v>3.8069452083293265E-2</v>
      </c>
      <c r="L44" s="1"/>
      <c r="M44" s="8">
        <f t="shared" si="0"/>
        <v>2.2882860840893047</v>
      </c>
      <c r="N44" s="8">
        <f t="shared" si="0"/>
        <v>2.2685235997266764</v>
      </c>
      <c r="O44" s="20">
        <f t="shared" si="5"/>
        <v>0.01</v>
      </c>
      <c r="P44" s="23">
        <f t="shared" si="6"/>
        <v>0.99</v>
      </c>
      <c r="Q44" s="7">
        <f>'Base mortality'!B42*PRODUCT($P$16:P44)</f>
        <v>0.24381636832912759</v>
      </c>
      <c r="R44" s="7">
        <f>'Base mortality'!C42*PRODUCT($P$16:P44)</f>
        <v>0.25336117662410473</v>
      </c>
      <c r="S44" s="1"/>
      <c r="T44" s="7">
        <f t="shared" si="7"/>
        <v>0.75618363167087244</v>
      </c>
      <c r="U44" s="7">
        <f t="shared" si="7"/>
        <v>0.74663882337589527</v>
      </c>
      <c r="V44" s="1"/>
      <c r="W44" s="7">
        <f>PRODUCT($T$16:T43)</f>
        <v>4.7185516023105403E-2</v>
      </c>
      <c r="X44" s="7">
        <f>PRODUCT($U$16:U43)</f>
        <v>2.8764158503131968E-2</v>
      </c>
      <c r="Y44" s="1"/>
      <c r="Z44" s="1"/>
      <c r="AA44" s="1"/>
      <c r="AB44" s="1"/>
      <c r="AC44" s="1"/>
      <c r="AD44" s="1"/>
      <c r="AE44" s="1"/>
    </row>
    <row r="45" spans="1:31" x14ac:dyDescent="0.2">
      <c r="A45">
        <f>'Base scenario'!A45</f>
        <v>104</v>
      </c>
      <c r="B45" s="18">
        <f t="shared" si="4"/>
        <v>0.01</v>
      </c>
      <c r="C45" s="18">
        <f t="shared" si="1"/>
        <v>0.99</v>
      </c>
      <c r="D45" s="7">
        <f>'Base mortality'!B43*PRODUCT($C$6:C45)</f>
        <v>0.22788177928319672</v>
      </c>
      <c r="E45" s="7">
        <f>'Base mortality'!C43*PRODUCT($C$6:C45)</f>
        <v>0.23574221812346002</v>
      </c>
      <c r="F45" s="3"/>
      <c r="G45" s="7">
        <f t="shared" si="2"/>
        <v>0.77211822071680325</v>
      </c>
      <c r="H45" s="7">
        <f t="shared" si="2"/>
        <v>0.76425778187653992</v>
      </c>
      <c r="I45" s="1"/>
      <c r="J45" s="7">
        <f>PRODUCT(G$6:G44)</f>
        <v>4.7412866824758489E-2</v>
      </c>
      <c r="K45" s="7">
        <f>PRODUCT(H$6:H44)</f>
        <v>2.9346396506495696E-2</v>
      </c>
      <c r="L45" s="1"/>
      <c r="M45" s="8">
        <f>1+(1+$N$2)^-1*(1-D45)*M46</f>
        <v>1.7353506863969554</v>
      </c>
      <c r="N45" s="8">
        <f>1+(1+$N$2)^-1*(1-E45)*N46</f>
        <v>1.7278645541681332</v>
      </c>
      <c r="O45" s="20">
        <f t="shared" si="5"/>
        <v>0.01</v>
      </c>
      <c r="P45" s="23">
        <f t="shared" si="6"/>
        <v>0.99</v>
      </c>
      <c r="Q45" s="7">
        <f>'Base mortality'!B43*PRODUCT($P$16:P45)</f>
        <v>0.25197511713285364</v>
      </c>
      <c r="R45" s="7">
        <f>'Base mortality'!C43*PRODUCT($P$16:P45)</f>
        <v>0.26066661938336744</v>
      </c>
      <c r="S45" s="1"/>
      <c r="T45" s="7">
        <f t="shared" si="7"/>
        <v>0.7480248828671463</v>
      </c>
      <c r="U45" s="7">
        <f t="shared" si="7"/>
        <v>0.73933338061663256</v>
      </c>
      <c r="V45" s="1"/>
      <c r="W45" s="7">
        <f>PRODUCT($T$16:T44)</f>
        <v>3.5680914868615986E-2</v>
      </c>
      <c r="X45" s="7">
        <f>PRODUCT($U$16:U44)</f>
        <v>2.1476437460176207E-2</v>
      </c>
      <c r="Y45" s="1"/>
      <c r="Z45" s="1"/>
      <c r="AA45" s="1"/>
      <c r="AB45" s="1"/>
      <c r="AC45" s="1"/>
      <c r="AD45" s="1"/>
      <c r="AE45" s="1"/>
    </row>
    <row r="46" spans="1:31" x14ac:dyDescent="0.2">
      <c r="A46">
        <f>'Base scenario'!A46</f>
        <v>105</v>
      </c>
      <c r="B46" s="18">
        <f t="shared" si="4"/>
        <v>0.01</v>
      </c>
      <c r="C46" s="18">
        <f t="shared" si="1"/>
        <v>0.99</v>
      </c>
      <c r="D46" s="7">
        <f>'Base mortality'!B44*PRODUCT($C$6:C46)</f>
        <v>0.55960353602194202</v>
      </c>
      <c r="E46" s="7">
        <f>'Base mortality'!C44*PRODUCT($C$6:C46)</f>
        <v>0.55960353602194202</v>
      </c>
      <c r="F46" s="3"/>
      <c r="G46" s="7">
        <f t="shared" si="2"/>
        <v>0.44039646397805798</v>
      </c>
      <c r="H46" s="7">
        <f t="shared" si="2"/>
        <v>0.44039646397805798</v>
      </c>
      <c r="I46" s="1"/>
      <c r="J46" s="7">
        <f>PRODUCT(G$6:G45)</f>
        <v>3.660833837181527E-2</v>
      </c>
      <c r="K46" s="7">
        <f>PRODUCT(H$6:H45)</f>
        <v>2.242821190012384E-2</v>
      </c>
      <c r="L46" s="1"/>
      <c r="M46" s="22">
        <v>1</v>
      </c>
      <c r="N46" s="22">
        <v>1</v>
      </c>
      <c r="O46" s="20">
        <f t="shared" si="5"/>
        <v>0.01</v>
      </c>
      <c r="P46" s="23">
        <f t="shared" si="6"/>
        <v>0.99</v>
      </c>
      <c r="Q46" s="7">
        <f>'Base mortality'!B44*PRODUCT($P$16:P46)</f>
        <v>0.61876893791431475</v>
      </c>
      <c r="R46" s="7">
        <f>'Base mortality'!C44*PRODUCT($P$16:P46)</f>
        <v>0.61876893791431475</v>
      </c>
      <c r="S46" s="1"/>
      <c r="T46" s="7">
        <f t="shared" si="7"/>
        <v>0.38123106208568525</v>
      </c>
      <c r="U46" s="7">
        <f t="shared" si="7"/>
        <v>0.38123106208568525</v>
      </c>
      <c r="V46" s="1"/>
      <c r="W46" s="7">
        <f>PRODUCT($T$16:T45)</f>
        <v>2.6690212165189093E-2</v>
      </c>
      <c r="X46" s="7">
        <f>PRODUCT($U$16:U45)</f>
        <v>1.587824711103376E-2</v>
      </c>
      <c r="Y46" s="1"/>
      <c r="Z46" s="1"/>
      <c r="AA46" s="1"/>
      <c r="AB46" s="1"/>
      <c r="AC46" s="1"/>
      <c r="AD46" s="1"/>
      <c r="AE46" s="1"/>
    </row>
    <row r="47" spans="1:31" x14ac:dyDescent="0.2">
      <c r="D47" s="3"/>
      <c r="E47" s="3"/>
      <c r="F47" s="3"/>
      <c r="G47" s="3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x14ac:dyDescent="0.2">
      <c r="D48" s="3"/>
      <c r="E48" s="3"/>
      <c r="F48" s="3"/>
      <c r="G48" s="3"/>
      <c r="H48" s="1" t="s">
        <v>11</v>
      </c>
      <c r="I48" s="1"/>
      <c r="J48" s="9">
        <f>SUM(J7:J46)</f>
        <v>24.347899119759834</v>
      </c>
      <c r="K48" s="9">
        <f>SUM(K7:K46)</f>
        <v>22.216375668652713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9">
        <f>SUM(W7:W46)</f>
        <v>14.938580693028612</v>
      </c>
      <c r="X48" s="9">
        <f>SUM(X7:X46)</f>
        <v>13.182274809795224</v>
      </c>
      <c r="Y48" s="1"/>
      <c r="Z48" s="1"/>
      <c r="AA48" s="1"/>
      <c r="AB48" s="1"/>
      <c r="AC48" s="1"/>
      <c r="AD48" s="1"/>
      <c r="AE48" s="1"/>
    </row>
    <row r="49" spans="4:31" x14ac:dyDescent="0.2">
      <c r="D49" s="3"/>
      <c r="E49" s="3"/>
      <c r="F49" s="3"/>
      <c r="G49" s="3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4:31" x14ac:dyDescent="0.2">
      <c r="D50" s="3"/>
      <c r="E50" s="3"/>
      <c r="F50" s="3"/>
      <c r="G50" s="3"/>
      <c r="H50" s="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4:31" x14ac:dyDescent="0.2">
      <c r="D51" s="3"/>
      <c r="E51" s="3"/>
      <c r="F51" s="3"/>
      <c r="G51" s="3"/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4:31" x14ac:dyDescent="0.2">
      <c r="D52" s="3"/>
      <c r="E52" s="3"/>
      <c r="F52" s="3"/>
      <c r="G52" s="3"/>
      <c r="H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4:31" x14ac:dyDescent="0.2">
      <c r="D53" s="3"/>
      <c r="E53" s="3"/>
      <c r="F53" s="3"/>
      <c r="G53" s="3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4:31" x14ac:dyDescent="0.2">
      <c r="D54" s="3"/>
      <c r="E54" s="3"/>
      <c r="F54" s="3"/>
      <c r="G54" s="3"/>
      <c r="H54" s="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4:31" x14ac:dyDescent="0.2">
      <c r="D55" s="3"/>
      <c r="E55" s="3"/>
      <c r="F55" s="3"/>
      <c r="G55" s="3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4:31" x14ac:dyDescent="0.2">
      <c r="D56" s="3"/>
      <c r="E56" s="3"/>
      <c r="F56" s="3"/>
      <c r="G56" s="3"/>
      <c r="H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4:31" x14ac:dyDescent="0.2">
      <c r="D57" s="3"/>
      <c r="E57" s="3"/>
      <c r="F57" s="3"/>
      <c r="G57" s="3"/>
      <c r="H57" s="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4:31" x14ac:dyDescent="0.2">
      <c r="D58" s="3"/>
      <c r="E58" s="3"/>
      <c r="F58" s="3"/>
      <c r="G58" s="3"/>
      <c r="H58" s="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4:31" x14ac:dyDescent="0.2">
      <c r="D59" s="3"/>
      <c r="E59" s="3"/>
      <c r="F59" s="3"/>
      <c r="G59" s="3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4:31" x14ac:dyDescent="0.2">
      <c r="D60" s="3"/>
      <c r="E60" s="3"/>
      <c r="F60" s="3"/>
      <c r="G60" s="3"/>
      <c r="H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4:31" x14ac:dyDescent="0.2">
      <c r="D61" s="3"/>
      <c r="E61" s="3"/>
      <c r="F61" s="3"/>
      <c r="G61" s="3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4:31" x14ac:dyDescent="0.2">
      <c r="D62" s="3"/>
      <c r="E62" s="3"/>
      <c r="F62" s="3"/>
      <c r="G62" s="3"/>
      <c r="H62" s="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4:31" x14ac:dyDescent="0.2">
      <c r="D63" s="3"/>
      <c r="E63" s="3"/>
      <c r="F63" s="3"/>
      <c r="G63" s="3"/>
      <c r="H63" s="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4:31" x14ac:dyDescent="0.2">
      <c r="D64" s="3"/>
      <c r="E64" s="3"/>
      <c r="F64" s="3"/>
      <c r="G64" s="3"/>
      <c r="H64" s="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4:31" x14ac:dyDescent="0.2">
      <c r="D65" s="3"/>
      <c r="E65" s="3"/>
      <c r="F65" s="3"/>
      <c r="G65" s="3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4:31" x14ac:dyDescent="0.2">
      <c r="D66" s="3"/>
      <c r="E66" s="3"/>
      <c r="F66" s="3"/>
      <c r="G66" s="3"/>
      <c r="H66" s="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4:31" x14ac:dyDescent="0.2">
      <c r="D67" s="3"/>
      <c r="E67" s="3"/>
      <c r="F67" s="3"/>
      <c r="G67" s="3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4:31" x14ac:dyDescent="0.2">
      <c r="D68" s="3"/>
      <c r="E68" s="3"/>
      <c r="F68" s="3"/>
      <c r="G68" s="3"/>
      <c r="H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4:31" x14ac:dyDescent="0.2">
      <c r="D69" s="3"/>
      <c r="E69" s="3"/>
      <c r="F69" s="3"/>
      <c r="G69" s="3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4:31" x14ac:dyDescent="0.2">
      <c r="D70" s="3"/>
      <c r="E70" s="3"/>
      <c r="F70" s="3"/>
      <c r="G70" s="3"/>
      <c r="H70" s="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4:31" x14ac:dyDescent="0.2">
      <c r="D71" s="3"/>
      <c r="E71" s="3"/>
      <c r="F71" s="3"/>
      <c r="G71" s="3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4:31" x14ac:dyDescent="0.2">
      <c r="D72" s="3"/>
      <c r="E72" s="3"/>
      <c r="F72" s="3"/>
      <c r="G72" s="3"/>
      <c r="H72" s="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4:31" x14ac:dyDescent="0.2">
      <c r="D73" s="3"/>
      <c r="E73" s="3"/>
      <c r="F73" s="3"/>
      <c r="G73" s="3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4:31" x14ac:dyDescent="0.2">
      <c r="D74" s="3"/>
      <c r="E74" s="3"/>
      <c r="F74" s="3"/>
      <c r="G74" s="3"/>
      <c r="H74" s="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4:31" x14ac:dyDescent="0.2">
      <c r="D75" s="3"/>
      <c r="E75" s="3"/>
      <c r="F75" s="3"/>
      <c r="G75" s="3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4:31" x14ac:dyDescent="0.2">
      <c r="D76" s="3"/>
      <c r="E76" s="3"/>
      <c r="F76" s="3"/>
      <c r="G76" s="3"/>
      <c r="H76" s="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4:31" x14ac:dyDescent="0.2">
      <c r="D77" s="3"/>
      <c r="E77" s="3"/>
      <c r="F77" s="3"/>
      <c r="G77" s="3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4:31" x14ac:dyDescent="0.2">
      <c r="D78" s="3"/>
      <c r="E78" s="3"/>
      <c r="F78" s="3"/>
      <c r="G78" s="3"/>
      <c r="H78" s="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4:31" x14ac:dyDescent="0.2">
      <c r="D79" s="3"/>
      <c r="E79" s="3"/>
      <c r="F79" s="3"/>
      <c r="G79" s="3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4:31" x14ac:dyDescent="0.2">
      <c r="D80" s="3"/>
      <c r="E80" s="3"/>
      <c r="F80" s="3"/>
      <c r="G80" s="3"/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4:31" x14ac:dyDescent="0.2">
      <c r="D81" s="3"/>
      <c r="E81" s="3"/>
      <c r="F81" s="3"/>
      <c r="G81" s="3"/>
      <c r="H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4:31" x14ac:dyDescent="0.2">
      <c r="D82" s="3"/>
      <c r="E82" s="3"/>
      <c r="F82" s="3"/>
      <c r="G82" s="3"/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4:31" x14ac:dyDescent="0.2">
      <c r="D83" s="3"/>
      <c r="E83" s="3"/>
      <c r="F83" s="3"/>
      <c r="G83" s="3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4:31" x14ac:dyDescent="0.2">
      <c r="D84" s="3"/>
      <c r="E84" s="3"/>
      <c r="F84" s="3"/>
      <c r="G84" s="3"/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4:31" x14ac:dyDescent="0.2">
      <c r="D85" s="3"/>
      <c r="E85" s="3"/>
      <c r="F85" s="3"/>
      <c r="G85" s="3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4:31" x14ac:dyDescent="0.2">
      <c r="D86" s="3"/>
      <c r="E86" s="3"/>
      <c r="F86" s="3"/>
      <c r="G86" s="3"/>
      <c r="H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4:31" x14ac:dyDescent="0.2">
      <c r="D87" s="3"/>
      <c r="E87" s="3"/>
      <c r="F87" s="3"/>
      <c r="G87" s="3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4:31" x14ac:dyDescent="0.2">
      <c r="D88" s="3"/>
      <c r="E88" s="3"/>
      <c r="F88" s="3"/>
      <c r="G88" s="3"/>
      <c r="H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4:31" x14ac:dyDescent="0.2">
      <c r="D89" s="3"/>
      <c r="E89" s="3"/>
      <c r="F89" s="3"/>
      <c r="G89" s="3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4:31" x14ac:dyDescent="0.2">
      <c r="D90" s="3"/>
      <c r="E90" s="3"/>
      <c r="F90" s="3"/>
      <c r="G90" s="3"/>
      <c r="H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4:31" x14ac:dyDescent="0.2">
      <c r="D91" s="3"/>
      <c r="E91" s="3"/>
      <c r="F91" s="3"/>
      <c r="G91" s="3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4:31" x14ac:dyDescent="0.2">
      <c r="D92" s="3"/>
      <c r="E92" s="3"/>
      <c r="F92" s="3"/>
      <c r="G92" s="3"/>
      <c r="H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4:31" x14ac:dyDescent="0.2">
      <c r="D93" s="3"/>
      <c r="E93" s="3"/>
      <c r="F93" s="3"/>
      <c r="G93" s="3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4:31" x14ac:dyDescent="0.2">
      <c r="D94" s="3"/>
      <c r="E94" s="3"/>
      <c r="F94" s="3"/>
      <c r="G94" s="3"/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4:31" x14ac:dyDescent="0.2">
      <c r="D95" s="3"/>
      <c r="E95" s="3"/>
      <c r="F95" s="3"/>
      <c r="G95" s="3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4:31" x14ac:dyDescent="0.2">
      <c r="D96" s="3"/>
      <c r="E96" s="3"/>
      <c r="F96" s="3"/>
      <c r="G96" s="3"/>
      <c r="H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4:31" x14ac:dyDescent="0.2">
      <c r="D97" s="3"/>
      <c r="E97" s="3"/>
      <c r="F97" s="3"/>
      <c r="G97" s="3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4:31" x14ac:dyDescent="0.2">
      <c r="D98" s="3"/>
      <c r="E98" s="3"/>
      <c r="F98" s="3"/>
      <c r="G98" s="3"/>
      <c r="H98" s="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4:31" x14ac:dyDescent="0.2">
      <c r="D99" s="3"/>
      <c r="E99" s="3"/>
      <c r="F99" s="3"/>
      <c r="G99" s="3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4:31" x14ac:dyDescent="0.2">
      <c r="D100" s="3"/>
      <c r="E100" s="3"/>
      <c r="F100" s="3"/>
      <c r="G100" s="3"/>
      <c r="H100" s="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4:31" x14ac:dyDescent="0.2">
      <c r="D101" s="3"/>
      <c r="E101" s="3"/>
      <c r="F101" s="3"/>
      <c r="G101" s="3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4:31" x14ac:dyDescent="0.2">
      <c r="D102" s="3"/>
      <c r="E102" s="3"/>
      <c r="F102" s="3"/>
      <c r="G102" s="3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4:31" x14ac:dyDescent="0.2">
      <c r="D103" s="3"/>
      <c r="E103" s="3"/>
      <c r="F103" s="3"/>
      <c r="G103" s="3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4:31" x14ac:dyDescent="0.2">
      <c r="D104" s="3"/>
      <c r="E104" s="3"/>
      <c r="F104" s="3"/>
      <c r="G104" s="3"/>
      <c r="H104" s="3"/>
    </row>
    <row r="105" spans="4:31" x14ac:dyDescent="0.2">
      <c r="D105" s="3"/>
      <c r="E105" s="3"/>
      <c r="F105" s="3"/>
      <c r="G105" s="3"/>
      <c r="H105" s="3"/>
    </row>
    <row r="106" spans="4:31" x14ac:dyDescent="0.2">
      <c r="D106" s="3"/>
      <c r="E106" s="3"/>
      <c r="F106" s="3"/>
      <c r="G106" s="3"/>
      <c r="H106" s="3"/>
    </row>
    <row r="107" spans="4:31" x14ac:dyDescent="0.2">
      <c r="D107" s="3"/>
      <c r="E107" s="3"/>
      <c r="F107" s="3"/>
      <c r="G107" s="3"/>
      <c r="H107" s="3"/>
    </row>
    <row r="108" spans="4:31" x14ac:dyDescent="0.2">
      <c r="D108" s="3"/>
      <c r="E108" s="3"/>
      <c r="F108" s="3"/>
      <c r="G108" s="3"/>
      <c r="H108" s="3"/>
    </row>
    <row r="109" spans="4:31" x14ac:dyDescent="0.2">
      <c r="D109" s="3"/>
      <c r="E109" s="3"/>
      <c r="F109" s="3"/>
      <c r="G109" s="3"/>
      <c r="H109" s="3"/>
    </row>
    <row r="110" spans="4:31" x14ac:dyDescent="0.2">
      <c r="D110" s="3"/>
      <c r="E110" s="3"/>
      <c r="F110" s="3"/>
      <c r="G110" s="3"/>
      <c r="H110" s="3"/>
    </row>
    <row r="111" spans="4:31" x14ac:dyDescent="0.2">
      <c r="D111" s="3"/>
      <c r="E111" s="3"/>
      <c r="F111" s="3"/>
      <c r="G111" s="3"/>
      <c r="H111" s="3"/>
    </row>
    <row r="112" spans="4:31" x14ac:dyDescent="0.2">
      <c r="D112" s="3"/>
      <c r="E112" s="3"/>
      <c r="F112" s="3"/>
      <c r="G112" s="3"/>
      <c r="H112" s="3"/>
    </row>
    <row r="113" spans="4:8" x14ac:dyDescent="0.2">
      <c r="D113" s="3"/>
      <c r="E113" s="3"/>
      <c r="F113" s="3"/>
      <c r="G113" s="3"/>
      <c r="H113" s="3"/>
    </row>
    <row r="114" spans="4:8" x14ac:dyDescent="0.2">
      <c r="D114" s="3"/>
      <c r="E114" s="3"/>
      <c r="F114" s="3"/>
      <c r="G114" s="3"/>
      <c r="H114" s="3"/>
    </row>
    <row r="115" spans="4:8" x14ac:dyDescent="0.2">
      <c r="D115" s="3"/>
      <c r="E115" s="3"/>
      <c r="F115" s="3"/>
      <c r="G115" s="3"/>
      <c r="H115" s="3"/>
    </row>
    <row r="116" spans="4:8" x14ac:dyDescent="0.2">
      <c r="D116" s="3"/>
      <c r="E116" s="3"/>
      <c r="F116" s="3"/>
      <c r="G116" s="3"/>
      <c r="H116" s="3"/>
    </row>
    <row r="117" spans="4:8" x14ac:dyDescent="0.2">
      <c r="D117" s="3"/>
      <c r="E117" s="3"/>
      <c r="F117" s="3"/>
      <c r="G117" s="3"/>
      <c r="H117" s="3"/>
    </row>
    <row r="118" spans="4:8" x14ac:dyDescent="0.2">
      <c r="D118" s="3"/>
      <c r="E118" s="3"/>
      <c r="F118" s="3"/>
      <c r="G118" s="3"/>
      <c r="H118" s="3"/>
    </row>
    <row r="119" spans="4:8" x14ac:dyDescent="0.2">
      <c r="D119" s="3"/>
      <c r="E119" s="3"/>
      <c r="F119" s="3"/>
      <c r="G119" s="3"/>
      <c r="H119" s="3"/>
    </row>
    <row r="120" spans="4:8" x14ac:dyDescent="0.2">
      <c r="D120" s="3"/>
      <c r="E120" s="3"/>
      <c r="F120" s="3"/>
      <c r="G120" s="3"/>
      <c r="H120" s="3"/>
    </row>
    <row r="121" spans="4:8" x14ac:dyDescent="0.2">
      <c r="D121" s="3"/>
      <c r="E121" s="3"/>
      <c r="F121" s="3"/>
      <c r="G121" s="3"/>
      <c r="H121" s="3"/>
    </row>
    <row r="122" spans="4:8" x14ac:dyDescent="0.2">
      <c r="D122" s="3"/>
      <c r="E122" s="3"/>
      <c r="F122" s="3"/>
      <c r="G122" s="3"/>
      <c r="H122" s="3"/>
    </row>
    <row r="123" spans="4:8" x14ac:dyDescent="0.2">
      <c r="D123" s="3"/>
      <c r="E123" s="3"/>
      <c r="F123" s="3"/>
      <c r="G123" s="3"/>
      <c r="H123" s="3"/>
    </row>
    <row r="124" spans="4:8" x14ac:dyDescent="0.2">
      <c r="D124" s="3"/>
      <c r="E124" s="3"/>
      <c r="F124" s="3"/>
      <c r="G124" s="3"/>
      <c r="H124" s="3"/>
    </row>
    <row r="125" spans="4:8" x14ac:dyDescent="0.2">
      <c r="D125" s="3"/>
      <c r="E125" s="3"/>
      <c r="F125" s="3"/>
      <c r="G125" s="3"/>
      <c r="H125" s="3"/>
    </row>
    <row r="126" spans="4:8" x14ac:dyDescent="0.2">
      <c r="D126" s="3"/>
      <c r="E126" s="3"/>
      <c r="F126" s="3"/>
      <c r="G126" s="3"/>
      <c r="H126" s="3"/>
    </row>
    <row r="127" spans="4:8" x14ac:dyDescent="0.2">
      <c r="D127" s="3"/>
      <c r="E127" s="3"/>
      <c r="F127" s="3"/>
      <c r="G127" s="3"/>
      <c r="H127" s="3"/>
    </row>
    <row r="128" spans="4:8" x14ac:dyDescent="0.2">
      <c r="D128" s="3"/>
      <c r="E128" s="3"/>
      <c r="F128" s="3"/>
      <c r="G128" s="3"/>
      <c r="H128" s="3"/>
    </row>
    <row r="129" spans="4:8" x14ac:dyDescent="0.2">
      <c r="D129" s="3"/>
      <c r="E129" s="3"/>
      <c r="F129" s="3"/>
      <c r="G129" s="3"/>
      <c r="H129" s="3"/>
    </row>
    <row r="130" spans="4:8" x14ac:dyDescent="0.2">
      <c r="D130" s="3"/>
      <c r="E130" s="3"/>
      <c r="F130" s="3"/>
      <c r="G130" s="3"/>
      <c r="H130" s="3"/>
    </row>
    <row r="131" spans="4:8" x14ac:dyDescent="0.2">
      <c r="D131" s="3"/>
      <c r="E131" s="3"/>
      <c r="F131" s="3"/>
      <c r="G131" s="3"/>
      <c r="H131" s="3"/>
    </row>
    <row r="132" spans="4:8" x14ac:dyDescent="0.2">
      <c r="D132" s="3"/>
      <c r="E132" s="3"/>
      <c r="F132" s="3"/>
      <c r="G132" s="3"/>
      <c r="H132" s="3"/>
    </row>
    <row r="133" spans="4:8" x14ac:dyDescent="0.2">
      <c r="D133" s="3"/>
      <c r="E133" s="3"/>
      <c r="F133" s="3"/>
      <c r="G133" s="3"/>
      <c r="H133" s="3"/>
    </row>
    <row r="134" spans="4:8" x14ac:dyDescent="0.2">
      <c r="D134" s="3"/>
      <c r="E134" s="3"/>
      <c r="F134" s="3"/>
      <c r="G134" s="3"/>
      <c r="H134" s="3"/>
    </row>
    <row r="135" spans="4:8" x14ac:dyDescent="0.2">
      <c r="D135" s="3"/>
      <c r="E135" s="3"/>
      <c r="F135" s="3"/>
      <c r="G135" s="3"/>
      <c r="H135" s="3"/>
    </row>
    <row r="136" spans="4:8" x14ac:dyDescent="0.2">
      <c r="D136" s="3"/>
      <c r="E136" s="3"/>
      <c r="F136" s="3"/>
      <c r="G136" s="3"/>
      <c r="H136" s="3"/>
    </row>
    <row r="137" spans="4:8" x14ac:dyDescent="0.2">
      <c r="D137" s="3"/>
      <c r="E137" s="3"/>
      <c r="F137" s="3"/>
      <c r="G137" s="3"/>
      <c r="H137" s="3"/>
    </row>
    <row r="138" spans="4:8" x14ac:dyDescent="0.2">
      <c r="D138" s="3"/>
      <c r="E138" s="3"/>
      <c r="F138" s="3"/>
      <c r="G138" s="3"/>
      <c r="H138" s="3"/>
    </row>
    <row r="139" spans="4:8" x14ac:dyDescent="0.2">
      <c r="D139" s="3"/>
      <c r="E139" s="3"/>
      <c r="F139" s="3"/>
      <c r="G139" s="3"/>
      <c r="H139" s="3"/>
    </row>
    <row r="140" spans="4:8" x14ac:dyDescent="0.2">
      <c r="D140" s="3"/>
      <c r="E140" s="3"/>
      <c r="F140" s="3"/>
      <c r="G140" s="3"/>
      <c r="H140" s="3"/>
    </row>
    <row r="141" spans="4:8" x14ac:dyDescent="0.2">
      <c r="D141" s="3"/>
      <c r="E141" s="3"/>
      <c r="F141" s="3"/>
      <c r="G141" s="3"/>
      <c r="H141" s="3"/>
    </row>
    <row r="142" spans="4:8" x14ac:dyDescent="0.2">
      <c r="D142" s="3"/>
      <c r="E142" s="3"/>
      <c r="F142" s="3"/>
      <c r="G142" s="3"/>
      <c r="H142" s="3"/>
    </row>
    <row r="143" spans="4:8" x14ac:dyDescent="0.2">
      <c r="D143" s="3"/>
      <c r="E143" s="3"/>
      <c r="F143" s="3"/>
      <c r="G143" s="3"/>
      <c r="H143" s="3"/>
    </row>
    <row r="144" spans="4:8" x14ac:dyDescent="0.2">
      <c r="D144" s="3"/>
      <c r="E144" s="3"/>
      <c r="F144" s="3"/>
      <c r="G144" s="3"/>
      <c r="H144" s="3"/>
    </row>
    <row r="145" spans="4:8" x14ac:dyDescent="0.2">
      <c r="D145" s="3"/>
      <c r="E145" s="3"/>
      <c r="F145" s="3"/>
      <c r="G145" s="3"/>
      <c r="H145" s="3"/>
    </row>
    <row r="146" spans="4:8" x14ac:dyDescent="0.2">
      <c r="D146" s="3"/>
      <c r="E146" s="3"/>
      <c r="F146" s="3"/>
      <c r="G146" s="3"/>
      <c r="H146" s="3"/>
    </row>
    <row r="147" spans="4:8" x14ac:dyDescent="0.2">
      <c r="D147" s="3"/>
      <c r="E147" s="3"/>
      <c r="F147" s="3"/>
      <c r="G147" s="3"/>
      <c r="H147" s="3"/>
    </row>
    <row r="148" spans="4:8" x14ac:dyDescent="0.2">
      <c r="D148" s="3"/>
      <c r="E148" s="3"/>
      <c r="F148" s="3"/>
      <c r="G148" s="3"/>
      <c r="H148" s="3"/>
    </row>
    <row r="149" spans="4:8" x14ac:dyDescent="0.2">
      <c r="D149" s="3"/>
      <c r="E149" s="3"/>
      <c r="F149" s="3"/>
      <c r="G149" s="3"/>
      <c r="H149" s="3"/>
    </row>
    <row r="150" spans="4:8" x14ac:dyDescent="0.2">
      <c r="D150" s="3"/>
      <c r="E150" s="3"/>
      <c r="F150" s="3"/>
      <c r="G150" s="3"/>
      <c r="H150" s="3"/>
    </row>
    <row r="151" spans="4:8" x14ac:dyDescent="0.2">
      <c r="D151" s="3"/>
      <c r="E151" s="3"/>
      <c r="F151" s="3"/>
      <c r="G151" s="3"/>
      <c r="H151" s="3"/>
    </row>
    <row r="152" spans="4:8" x14ac:dyDescent="0.2">
      <c r="D152" s="3"/>
      <c r="E152" s="3"/>
      <c r="F152" s="3"/>
      <c r="G152" s="3"/>
      <c r="H152" s="3"/>
    </row>
    <row r="153" spans="4:8" x14ac:dyDescent="0.2">
      <c r="D153" s="3"/>
      <c r="E153" s="3"/>
      <c r="F153" s="3"/>
      <c r="G153" s="3"/>
      <c r="H153" s="3"/>
    </row>
    <row r="154" spans="4:8" x14ac:dyDescent="0.2">
      <c r="D154" s="3"/>
      <c r="E154" s="3"/>
      <c r="F154" s="3"/>
      <c r="G154" s="3"/>
      <c r="H154" s="3"/>
    </row>
    <row r="155" spans="4:8" x14ac:dyDescent="0.2">
      <c r="D155" s="3"/>
      <c r="E155" s="3"/>
      <c r="F155" s="3"/>
      <c r="G155" s="3"/>
      <c r="H155" s="3"/>
    </row>
    <row r="156" spans="4:8" x14ac:dyDescent="0.2">
      <c r="D156" s="3"/>
      <c r="E156" s="3"/>
      <c r="F156" s="3"/>
      <c r="G156" s="3"/>
      <c r="H156" s="3"/>
    </row>
    <row r="157" spans="4:8" x14ac:dyDescent="0.2">
      <c r="D157" s="3"/>
      <c r="E157" s="3"/>
      <c r="F157" s="3"/>
      <c r="G157" s="3"/>
      <c r="H157" s="3"/>
    </row>
    <row r="158" spans="4:8" x14ac:dyDescent="0.2">
      <c r="D158" s="3"/>
      <c r="E158" s="3"/>
      <c r="F158" s="3"/>
      <c r="G158" s="3"/>
      <c r="H158" s="3"/>
    </row>
    <row r="159" spans="4:8" x14ac:dyDescent="0.2">
      <c r="D159" s="3"/>
      <c r="E159" s="3"/>
      <c r="F159" s="3"/>
      <c r="G159" s="3"/>
      <c r="H159" s="3"/>
    </row>
    <row r="160" spans="4:8" x14ac:dyDescent="0.2">
      <c r="D160" s="3"/>
      <c r="E160" s="3"/>
      <c r="F160" s="3"/>
      <c r="G160" s="3"/>
      <c r="H160" s="3"/>
    </row>
    <row r="161" spans="4:8" x14ac:dyDescent="0.2">
      <c r="D161" s="3"/>
      <c r="E161" s="3"/>
      <c r="F161" s="3"/>
      <c r="G161" s="3"/>
      <c r="H161" s="3"/>
    </row>
    <row r="162" spans="4:8" x14ac:dyDescent="0.2">
      <c r="D162" s="3"/>
      <c r="E162" s="3"/>
      <c r="F162" s="3"/>
      <c r="G162" s="3"/>
      <c r="H162" s="3"/>
    </row>
    <row r="163" spans="4:8" x14ac:dyDescent="0.2">
      <c r="D163" s="3"/>
      <c r="E163" s="3"/>
      <c r="F163" s="3"/>
      <c r="G163" s="3"/>
      <c r="H163" s="3"/>
    </row>
    <row r="164" spans="4:8" x14ac:dyDescent="0.2">
      <c r="D164" s="3"/>
      <c r="E164" s="3"/>
      <c r="F164" s="3"/>
      <c r="G164" s="3"/>
      <c r="H164" s="3"/>
    </row>
    <row r="165" spans="4:8" x14ac:dyDescent="0.2">
      <c r="D165" s="3"/>
      <c r="E165" s="3"/>
      <c r="F165" s="3"/>
      <c r="G165" s="3"/>
      <c r="H165" s="3"/>
    </row>
    <row r="166" spans="4:8" x14ac:dyDescent="0.2">
      <c r="D166" s="3"/>
      <c r="E166" s="3"/>
      <c r="F166" s="3"/>
      <c r="G166" s="3"/>
      <c r="H166" s="3"/>
    </row>
    <row r="167" spans="4:8" x14ac:dyDescent="0.2">
      <c r="D167" s="3"/>
      <c r="E167" s="3"/>
      <c r="F167" s="3"/>
      <c r="G167" s="3"/>
      <c r="H167" s="3"/>
    </row>
    <row r="168" spans="4:8" x14ac:dyDescent="0.2">
      <c r="D168" s="3"/>
      <c r="E168" s="3"/>
      <c r="F168" s="3"/>
      <c r="G168" s="3"/>
      <c r="H168" s="3"/>
    </row>
    <row r="169" spans="4:8" x14ac:dyDescent="0.2">
      <c r="D169" s="3"/>
      <c r="E169" s="3"/>
      <c r="F169" s="3"/>
      <c r="G169" s="3"/>
      <c r="H169" s="3"/>
    </row>
    <row r="170" spans="4:8" x14ac:dyDescent="0.2">
      <c r="D170" s="3"/>
      <c r="E170" s="3"/>
      <c r="F170" s="3"/>
      <c r="G170" s="3"/>
      <c r="H170" s="3"/>
    </row>
    <row r="171" spans="4:8" x14ac:dyDescent="0.2">
      <c r="D171" s="3"/>
      <c r="E171" s="3"/>
      <c r="F171" s="3"/>
      <c r="G171" s="3"/>
      <c r="H171" s="3"/>
    </row>
    <row r="172" spans="4:8" x14ac:dyDescent="0.2">
      <c r="D172" s="3"/>
      <c r="E172" s="3"/>
      <c r="F172" s="3"/>
      <c r="G172" s="3"/>
      <c r="H172" s="3"/>
    </row>
    <row r="173" spans="4:8" x14ac:dyDescent="0.2">
      <c r="D173" s="3"/>
      <c r="E173" s="3"/>
      <c r="F173" s="3"/>
      <c r="G173" s="3"/>
      <c r="H173" s="3"/>
    </row>
    <row r="174" spans="4:8" x14ac:dyDescent="0.2">
      <c r="D174" s="3"/>
      <c r="E174" s="3"/>
      <c r="F174" s="3"/>
      <c r="G174" s="3"/>
      <c r="H174" s="3"/>
    </row>
    <row r="175" spans="4:8" x14ac:dyDescent="0.2">
      <c r="D175" s="3"/>
      <c r="E175" s="3"/>
      <c r="F175" s="3"/>
      <c r="G175" s="3"/>
      <c r="H175" s="3"/>
    </row>
    <row r="176" spans="4:8" x14ac:dyDescent="0.2">
      <c r="D176" s="3"/>
      <c r="E176" s="3"/>
      <c r="F176" s="3"/>
      <c r="G176" s="3"/>
      <c r="H176" s="3"/>
    </row>
    <row r="177" spans="4:8" x14ac:dyDescent="0.2">
      <c r="D177" s="3"/>
      <c r="E177" s="3"/>
      <c r="F177" s="3"/>
      <c r="G177" s="3"/>
      <c r="H177" s="3"/>
    </row>
    <row r="178" spans="4:8" x14ac:dyDescent="0.2">
      <c r="D178" s="3"/>
      <c r="E178" s="3"/>
      <c r="F178" s="3"/>
      <c r="G178" s="3"/>
      <c r="H178" s="3"/>
    </row>
    <row r="179" spans="4:8" x14ac:dyDescent="0.2">
      <c r="D179" s="3"/>
      <c r="E179" s="3"/>
      <c r="F179" s="3"/>
      <c r="G179" s="3"/>
      <c r="H179" s="3"/>
    </row>
    <row r="180" spans="4:8" x14ac:dyDescent="0.2">
      <c r="D180" s="3"/>
      <c r="E180" s="3"/>
      <c r="F180" s="3"/>
      <c r="G180" s="3"/>
      <c r="H180" s="3"/>
    </row>
    <row r="181" spans="4:8" x14ac:dyDescent="0.2">
      <c r="D181" s="3"/>
      <c r="E181" s="3"/>
      <c r="F181" s="3"/>
      <c r="G181" s="3"/>
      <c r="H181" s="3"/>
    </row>
    <row r="182" spans="4:8" x14ac:dyDescent="0.2">
      <c r="D182" s="3"/>
      <c r="E182" s="3"/>
      <c r="F182" s="3"/>
      <c r="G182" s="3"/>
      <c r="H182" s="3"/>
    </row>
    <row r="183" spans="4:8" x14ac:dyDescent="0.2">
      <c r="D183" s="3"/>
      <c r="E183" s="3"/>
      <c r="F183" s="3"/>
      <c r="G183" s="3"/>
      <c r="H183" s="3"/>
    </row>
    <row r="184" spans="4:8" x14ac:dyDescent="0.2">
      <c r="D184" s="3"/>
      <c r="E184" s="3"/>
      <c r="F184" s="3"/>
      <c r="G184" s="3"/>
      <c r="H184" s="3"/>
    </row>
    <row r="185" spans="4:8" x14ac:dyDescent="0.2">
      <c r="D185" s="3"/>
      <c r="E185" s="3"/>
      <c r="F185" s="3"/>
      <c r="G185" s="3"/>
      <c r="H185" s="3"/>
    </row>
    <row r="186" spans="4:8" x14ac:dyDescent="0.2">
      <c r="D186" s="3"/>
      <c r="E186" s="3"/>
      <c r="F186" s="3"/>
      <c r="G186" s="3"/>
      <c r="H186" s="3"/>
    </row>
    <row r="187" spans="4:8" x14ac:dyDescent="0.2">
      <c r="D187" s="3"/>
      <c r="E187" s="3"/>
      <c r="F187" s="3"/>
      <c r="G187" s="3"/>
      <c r="H187" s="3"/>
    </row>
    <row r="188" spans="4:8" x14ac:dyDescent="0.2">
      <c r="D188" s="3"/>
      <c r="E188" s="3"/>
      <c r="F188" s="3"/>
      <c r="G188" s="3"/>
      <c r="H188" s="3"/>
    </row>
    <row r="189" spans="4:8" x14ac:dyDescent="0.2">
      <c r="D189" s="3"/>
      <c r="E189" s="3"/>
      <c r="F189" s="3"/>
      <c r="G189" s="3"/>
      <c r="H189" s="3"/>
    </row>
    <row r="190" spans="4:8" x14ac:dyDescent="0.2">
      <c r="D190" s="3"/>
      <c r="E190" s="3"/>
      <c r="F190" s="3"/>
      <c r="G190" s="3"/>
      <c r="H190" s="3"/>
    </row>
    <row r="191" spans="4:8" x14ac:dyDescent="0.2">
      <c r="D191" s="3"/>
      <c r="E191" s="3"/>
      <c r="F191" s="3"/>
      <c r="G191" s="3"/>
      <c r="H191" s="3"/>
    </row>
    <row r="192" spans="4:8" x14ac:dyDescent="0.2">
      <c r="D192" s="3"/>
      <c r="E192" s="3"/>
      <c r="F192" s="3"/>
      <c r="G192" s="3"/>
      <c r="H192" s="3"/>
    </row>
    <row r="193" spans="4:8" x14ac:dyDescent="0.2">
      <c r="D193" s="3"/>
      <c r="E193" s="3"/>
      <c r="F193" s="3"/>
      <c r="G193" s="3"/>
      <c r="H193" s="3"/>
    </row>
    <row r="194" spans="4:8" x14ac:dyDescent="0.2">
      <c r="D194" s="3"/>
      <c r="E194" s="3"/>
      <c r="F194" s="3"/>
      <c r="G194" s="3"/>
      <c r="H194" s="3"/>
    </row>
    <row r="195" spans="4:8" x14ac:dyDescent="0.2">
      <c r="D195" s="3"/>
      <c r="E195" s="3"/>
      <c r="F195" s="3"/>
      <c r="G195" s="3"/>
      <c r="H195" s="3"/>
    </row>
    <row r="196" spans="4:8" x14ac:dyDescent="0.2">
      <c r="D196" s="3"/>
      <c r="E196" s="3"/>
      <c r="F196" s="3"/>
      <c r="G196" s="3"/>
      <c r="H196" s="3"/>
    </row>
    <row r="197" spans="4:8" x14ac:dyDescent="0.2">
      <c r="D197" s="3"/>
      <c r="E197" s="3"/>
      <c r="F197" s="3"/>
      <c r="G197" s="3"/>
      <c r="H197" s="3"/>
    </row>
    <row r="198" spans="4:8" x14ac:dyDescent="0.2">
      <c r="D198" s="3"/>
      <c r="E198" s="3"/>
      <c r="F198" s="3"/>
      <c r="G198" s="3"/>
      <c r="H198" s="3"/>
    </row>
    <row r="199" spans="4:8" x14ac:dyDescent="0.2">
      <c r="D199" s="3"/>
      <c r="E199" s="3"/>
      <c r="F199" s="3"/>
      <c r="G199" s="3"/>
      <c r="H199" s="3"/>
    </row>
    <row r="200" spans="4:8" x14ac:dyDescent="0.2">
      <c r="D200" s="3"/>
      <c r="E200" s="3"/>
      <c r="F200" s="3"/>
      <c r="G200" s="3"/>
      <c r="H200" s="3"/>
    </row>
    <row r="201" spans="4:8" x14ac:dyDescent="0.2">
      <c r="D201" s="3"/>
      <c r="E201" s="3"/>
      <c r="F201" s="3"/>
      <c r="G201" s="3"/>
      <c r="H201" s="3"/>
    </row>
    <row r="202" spans="4:8" x14ac:dyDescent="0.2">
      <c r="D202" s="3"/>
      <c r="E202" s="3"/>
      <c r="F202" s="3"/>
      <c r="G202" s="3"/>
      <c r="H202" s="3"/>
    </row>
    <row r="203" spans="4:8" x14ac:dyDescent="0.2">
      <c r="D203" s="3"/>
      <c r="E203" s="3"/>
      <c r="F203" s="3"/>
      <c r="G203" s="3"/>
      <c r="H203" s="3"/>
    </row>
  </sheetData>
  <mergeCells count="7">
    <mergeCell ref="W3:X3"/>
    <mergeCell ref="D3:E3"/>
    <mergeCell ref="G3:H3"/>
    <mergeCell ref="J3:K3"/>
    <mergeCell ref="M3:N3"/>
    <mergeCell ref="Q3:R3"/>
    <mergeCell ref="T3:U3"/>
  </mergeCells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L119"/>
  <sheetViews>
    <sheetView workbookViewId="0"/>
  </sheetViews>
  <sheetFormatPr defaultRowHeight="12.75" x14ac:dyDescent="0.2"/>
  <cols>
    <col min="1" max="1" width="14.140625" customWidth="1"/>
    <col min="4" max="4" width="9.140625" customWidth="1"/>
  </cols>
  <sheetData>
    <row r="4" spans="1:4" x14ac:dyDescent="0.2">
      <c r="A4" s="1" t="s">
        <v>12</v>
      </c>
    </row>
    <row r="5" spans="1:4" x14ac:dyDescent="0.2">
      <c r="B5" s="3" t="s">
        <v>10</v>
      </c>
      <c r="C5" s="3" t="s">
        <v>9</v>
      </c>
    </row>
    <row r="6" spans="1:4" x14ac:dyDescent="0.2">
      <c r="A6" s="3" t="s">
        <v>20</v>
      </c>
      <c r="B6" s="11">
        <f>'Base scenario'!F48</f>
        <v>21.748125946306388</v>
      </c>
      <c r="C6" s="11">
        <f>'Base scenario'!G48</f>
        <v>19.700045476764355</v>
      </c>
    </row>
    <row r="7" spans="1:4" x14ac:dyDescent="0.2">
      <c r="A7" s="3" t="s">
        <v>21</v>
      </c>
      <c r="B7" s="11">
        <f>'Base scenario'!I48</f>
        <v>13.223320914520361</v>
      </c>
      <c r="C7" s="11">
        <f>'Base scenario'!J48</f>
        <v>11.582351810085465</v>
      </c>
      <c r="D7" s="11"/>
    </row>
    <row r="8" spans="1:4" x14ac:dyDescent="0.2">
      <c r="A8" s="3"/>
      <c r="B8" s="11"/>
      <c r="C8" s="11"/>
      <c r="D8" s="11"/>
    </row>
    <row r="9" spans="1:4" x14ac:dyDescent="0.2">
      <c r="A9" s="3"/>
      <c r="B9" s="11"/>
      <c r="C9" s="11"/>
      <c r="D9" s="11"/>
    </row>
    <row r="26" spans="1:4" x14ac:dyDescent="0.2">
      <c r="A26" s="1" t="s">
        <v>15</v>
      </c>
    </row>
    <row r="28" spans="1:4" x14ac:dyDescent="0.2">
      <c r="B28" s="3" t="s">
        <v>14</v>
      </c>
      <c r="C28" s="3" t="s">
        <v>29</v>
      </c>
      <c r="D28" s="3" t="s">
        <v>27</v>
      </c>
    </row>
    <row r="29" spans="1:4" x14ac:dyDescent="0.2">
      <c r="A29">
        <f>'Base mortality'!A4-65</f>
        <v>0</v>
      </c>
      <c r="B29" s="8">
        <f>'Base mortality'!B4</f>
        <v>4.1866756719772802E-3</v>
      </c>
      <c r="C29" s="8">
        <f>'Get Active'!C6</f>
        <v>4.1029421585377342E-3</v>
      </c>
      <c r="D29" s="8">
        <f>'Eat Healthily'!D6</f>
        <v>4.0192086450981891E-3</v>
      </c>
    </row>
    <row r="30" spans="1:4" x14ac:dyDescent="0.2">
      <c r="A30">
        <f>'Base mortality'!A5-65</f>
        <v>1</v>
      </c>
      <c r="B30" s="8">
        <f>'Base mortality'!B5</f>
        <v>4.8440009045983556E-3</v>
      </c>
      <c r="C30" s="8">
        <f>'Get Active'!C7</f>
        <v>4.6521784687762607E-3</v>
      </c>
      <c r="D30" s="8">
        <f>'Eat Healthily'!D7</f>
        <v>4.4781819562830878E-3</v>
      </c>
    </row>
    <row r="31" spans="1:4" x14ac:dyDescent="0.2">
      <c r="A31">
        <f>'Base mortality'!A6-65</f>
        <v>2</v>
      </c>
      <c r="B31" s="8">
        <f>'Base mortality'!B6</f>
        <v>5.6003511241289328E-3</v>
      </c>
      <c r="C31" s="8">
        <f>'Get Active'!C8</f>
        <v>5.2710056752211581E-3</v>
      </c>
      <c r="D31" s="8">
        <f>'Eat Healthily'!D8</f>
        <v>5.0013805785887348E-3</v>
      </c>
    </row>
    <row r="32" spans="1:4" x14ac:dyDescent="0.2">
      <c r="A32">
        <f>'Base mortality'!A7-65</f>
        <v>3</v>
      </c>
      <c r="B32" s="8">
        <f>'Base mortality'!B7</f>
        <v>6.4699258153099182E-3</v>
      </c>
      <c r="C32" s="8">
        <f>'Get Active'!C9</f>
        <v>5.9676535696039082E-3</v>
      </c>
      <c r="D32" s="8">
        <f>'Eat Healthily'!D9</f>
        <v>5.598835719721456E-3</v>
      </c>
    </row>
    <row r="33" spans="1:4" x14ac:dyDescent="0.2">
      <c r="A33">
        <f>'Base mortality'!A8-65</f>
        <v>4</v>
      </c>
      <c r="B33" s="8">
        <f>'Base mortality'!B8</f>
        <v>7.4688334389696465E-3</v>
      </c>
      <c r="C33" s="8">
        <f>'Get Active'!C10</f>
        <v>6.7512338733199256E-3</v>
      </c>
      <c r="D33" s="8">
        <f>'Eat Healthily'!D10</f>
        <v>6.2822825180120266E-3</v>
      </c>
    </row>
    <row r="34" spans="1:4" x14ac:dyDescent="0.2">
      <c r="A34">
        <f>'Base mortality'!A9-65</f>
        <v>5</v>
      </c>
      <c r="B34" s="8">
        <f>'Base mortality'!B9</f>
        <v>8.6153239836488371E-3</v>
      </c>
      <c r="C34" s="8">
        <f>'Get Active'!C11</f>
        <v>7.6318191095902056E-3</v>
      </c>
      <c r="D34" s="8">
        <f>'Eat Healthily'!D11</f>
        <v>7.0654677466645416E-3</v>
      </c>
    </row>
    <row r="35" spans="1:4" x14ac:dyDescent="0.2">
      <c r="A35">
        <f>'Base mortality'!A10-65</f>
        <v>6</v>
      </c>
      <c r="B35" s="8">
        <f>'Base mortality'!B10</f>
        <v>9.9300447352678178E-3</v>
      </c>
      <c r="C35" s="8">
        <f>'Get Active'!C12</f>
        <v>8.6205253809681567E-3</v>
      </c>
      <c r="D35" s="8">
        <f>'Eat Healthily'!D12</f>
        <v>7.9645155414469065E-3</v>
      </c>
    </row>
    <row r="36" spans="1:4" x14ac:dyDescent="0.2">
      <c r="A36">
        <f>'Base mortality'!A11-65</f>
        <v>7</v>
      </c>
      <c r="B36" s="8">
        <f>'Base mortality'!B11</f>
        <v>1.1436320322894766E-2</v>
      </c>
      <c r="C36" s="8">
        <f>'Get Active'!C13</f>
        <v>9.7295984451194507E-3</v>
      </c>
      <c r="D36" s="8">
        <f>'Eat Healthily'!D13</f>
        <v>8.9983623500993221E-3</v>
      </c>
    </row>
    <row r="37" spans="1:4" x14ac:dyDescent="0.2">
      <c r="A37">
        <f>'Base mortality'!A12-65</f>
        <v>8</v>
      </c>
      <c r="B37" s="8">
        <f>'Base mortality'!B12</f>
        <v>1.3160457759574307E-2</v>
      </c>
      <c r="C37" s="8">
        <f>'Get Active'!C14</f>
        <v>1.0972502205653441E-2</v>
      </c>
      <c r="D37" s="8">
        <f>'Eat Healthily'!D14</f>
        <v>1.0189274455588974E-2</v>
      </c>
    </row>
    <row r="38" spans="1:4" x14ac:dyDescent="0.2">
      <c r="A38">
        <f>'Base mortality'!A13-65</f>
        <v>9</v>
      </c>
      <c r="B38" s="8">
        <f>'Base mortality'!B13</f>
        <v>1.5132076707340403E-2</v>
      </c>
      <c r="C38" s="8">
        <f>'Get Active'!C15</f>
        <v>1.2364008389304286E-2</v>
      </c>
      <c r="D38" s="8">
        <f>'Eat Healthily'!D15</f>
        <v>1.15634639736525E-2</v>
      </c>
    </row>
    <row r="39" spans="1:4" x14ac:dyDescent="0.2">
      <c r="A39">
        <f>'Base mortality'!A14-65</f>
        <v>10</v>
      </c>
      <c r="B39" s="8">
        <f>'Base mortality'!B14</f>
        <v>1.7384464514165532E-2</v>
      </c>
      <c r="C39" s="8">
        <f>'Get Active'!C16</f>
        <v>1.3920285752489657E-2</v>
      </c>
      <c r="D39" s="8">
        <f>'Eat Healthily'!D16</f>
        <v>1.3151822229604865E-2</v>
      </c>
    </row>
    <row r="40" spans="1:4" x14ac:dyDescent="0.2">
      <c r="A40">
        <f>'Base mortality'!A15-65</f>
        <v>11</v>
      </c>
      <c r="B40" s="8">
        <f>'Base mortality'!B15</f>
        <v>1.9954954648514489E-2</v>
      </c>
      <c r="C40" s="8">
        <f>'Get Active'!C17</f>
        <v>1.5658986634058802E-2</v>
      </c>
      <c r="D40" s="8">
        <f>'Eat Healthily'!D17</f>
        <v>1.4945503542200445E-2</v>
      </c>
    </row>
    <row r="41" spans="1:4" x14ac:dyDescent="0.2">
      <c r="A41">
        <f>'Base mortality'!A16-65</f>
        <v>12</v>
      </c>
      <c r="B41" s="8">
        <f>'Base mortality'!B16</f>
        <v>2.2885325935800171E-2</v>
      </c>
      <c r="C41" s="8">
        <f>'Get Active'!C18</f>
        <v>1.7599328030145266E-2</v>
      </c>
      <c r="D41" s="8">
        <f>'Eat Healthily'!D18</f>
        <v>1.6968837995567254E-2</v>
      </c>
    </row>
    <row r="42" spans="1:4" x14ac:dyDescent="0.2">
      <c r="A42">
        <f>'Base mortality'!A17-65</f>
        <v>13</v>
      </c>
      <c r="B42" s="8">
        <f>'Base mortality'!B17</f>
        <v>2.6222218411613873E-2</v>
      </c>
      <c r="C42" s="8">
        <f>'Get Active'!C19</f>
        <v>1.976216359350759E-2</v>
      </c>
      <c r="D42" s="8">
        <f>'Eat Healthily'!D19</f>
        <v>1.9248621216307091E-2</v>
      </c>
    </row>
    <row r="43" spans="1:4" x14ac:dyDescent="0.2">
      <c r="A43">
        <f>'Base mortality'!A18-65</f>
        <v>14</v>
      </c>
      <c r="B43" s="8">
        <f>'Base mortality'!B18</f>
        <v>3.001755956972374E-2</v>
      </c>
      <c r="C43" s="8">
        <f>'Get Active'!C20</f>
        <v>2.2170042035015807E-2</v>
      </c>
      <c r="D43" s="8">
        <f>'Eat Healthily'!D20</f>
        <v>2.1814274394200098E-2</v>
      </c>
    </row>
    <row r="44" spans="1:4" x14ac:dyDescent="0.2">
      <c r="A44">
        <f>'Base mortality'!A19-65</f>
        <v>15</v>
      </c>
      <c r="B44" s="8">
        <f>'Base mortality'!B19</f>
        <v>3.4328992208777609E-2</v>
      </c>
      <c r="C44" s="8">
        <f>'Get Active'!C21</f>
        <v>2.4847246310950769E-2</v>
      </c>
      <c r="D44" s="8">
        <f>'Eat Healthily'!D21</f>
        <v>2.4697991635176383E-2</v>
      </c>
    </row>
    <row r="45" spans="1:4" x14ac:dyDescent="0.2">
      <c r="A45">
        <f>'Base mortality'!A20-65</f>
        <v>16</v>
      </c>
      <c r="B45" s="8">
        <f>'Base mortality'!B20</f>
        <v>3.9220291871737367E-2</v>
      </c>
      <c r="C45" s="8">
        <f>'Get Active'!C22</f>
        <v>2.7819806700581168E-2</v>
      </c>
      <c r="D45" s="8">
        <f>'Eat Healthily'!D22</f>
        <v>2.7934866550681059E-2</v>
      </c>
    </row>
    <row r="46" spans="1:4" x14ac:dyDescent="0.2">
      <c r="A46">
        <f>'Base mortality'!A21-65</f>
        <v>17</v>
      </c>
      <c r="B46" s="8">
        <f>'Base mortality'!B21</f>
        <v>4.4761757921751855E-2</v>
      </c>
      <c r="C46" s="8">
        <f>'Get Active'!C23</f>
        <v>3.1115479402679377E-2</v>
      </c>
      <c r="D46" s="8">
        <f>'Eat Healthily'!D23</f>
        <v>3.1562987874368724E-2</v>
      </c>
    </row>
    <row r="47" spans="1:4" x14ac:dyDescent="0.2">
      <c r="A47">
        <f>'Base mortality'!A22-65</f>
        <v>18</v>
      </c>
      <c r="B47" s="8">
        <f>'Base mortality'!B22</f>
        <v>5.1030557502607765E-2</v>
      </c>
      <c r="C47" s="8">
        <f>'Get Active'!C24</f>
        <v>3.4763680603926192E-2</v>
      </c>
      <c r="D47" s="8">
        <f>'Eat Healthily'!D24</f>
        <v>3.5623491413983022E-2</v>
      </c>
    </row>
    <row r="48" spans="1:4" x14ac:dyDescent="0.2">
      <c r="A48">
        <f>'Base mortality'!A23-65</f>
        <v>19</v>
      </c>
      <c r="B48" s="8">
        <f>'Base mortality'!B23</f>
        <v>5.8110995894909978E-2</v>
      </c>
      <c r="C48" s="8">
        <f>'Get Active'!C25</f>
        <v>3.8795364106069451E-2</v>
      </c>
      <c r="D48" s="8">
        <f>'Eat Healthily'!D25</f>
        <v>4.0160552774333211E-2</v>
      </c>
    </row>
    <row r="49" spans="1:4" x14ac:dyDescent="0.2">
      <c r="A49">
        <f>'Base mortality'!A24-65</f>
        <v>20</v>
      </c>
      <c r="B49" s="8">
        <f>'Base mortality'!B24</f>
        <v>6.6094680027127595E-2</v>
      </c>
      <c r="C49" s="8">
        <f>'Get Active'!C26</f>
        <v>4.3242828571178331E-2</v>
      </c>
      <c r="D49" s="8">
        <f>'Eat Healthily'!D26</f>
        <v>4.5221302027435767E-2</v>
      </c>
    </row>
    <row r="50" spans="1:4" x14ac:dyDescent="0.2">
      <c r="A50">
        <f>'Base mortality'!A25-65</f>
        <v>21</v>
      </c>
      <c r="B50" s="8">
        <f>'Base mortality'!B25</f>
        <v>7.5080534102616836E-2</v>
      </c>
      <c r="C50" s="8">
        <f>'Get Active'!C27</f>
        <v>4.8139438312151922E-2</v>
      </c>
      <c r="D50" s="8">
        <f>'Eat Healthily'!D27</f>
        <v>5.0855637890457744E-2</v>
      </c>
    </row>
    <row r="51" spans="1:4" x14ac:dyDescent="0.2">
      <c r="A51">
        <f>'Base mortality'!A26-65</f>
        <v>22</v>
      </c>
      <c r="B51" s="8">
        <f>'Base mortality'!B26</f>
        <v>8.5174617499677474E-2</v>
      </c>
      <c r="C51" s="8">
        <f>'Get Active'!C28</f>
        <v>5.3519239414268775E-2</v>
      </c>
      <c r="D51" s="8">
        <f>'Eat Healthily'!D28</f>
        <v>5.7115915080073479E-2</v>
      </c>
    </row>
    <row r="52" spans="1:4" x14ac:dyDescent="0.2">
      <c r="A52">
        <f>'Base mortality'!A27-65</f>
        <v>23</v>
      </c>
      <c r="B52" s="8">
        <f>'Base mortality'!B27</f>
        <v>9.6489685440958373E-2</v>
      </c>
      <c r="C52" s="8">
        <f>'Get Active'!C29</f>
        <v>5.9416450970488435E-2</v>
      </c>
      <c r="D52" s="8">
        <f>'Eat Healthily'!D29</f>
        <v>6.4056474488681472E-2</v>
      </c>
    </row>
    <row r="53" spans="1:4" x14ac:dyDescent="0.2">
      <c r="A53">
        <f>'Base mortality'!A28-65</f>
        <v>24</v>
      </c>
      <c r="B53" s="8">
        <f>'Base mortality'!B28</f>
        <v>0.10914442272020841</v>
      </c>
      <c r="C53" s="8">
        <f>'Get Active'!C30</f>
        <v>6.5864809563724216E-2</v>
      </c>
      <c r="D53" s="8">
        <f>'Eat Healthily'!D30</f>
        <v>7.1732981910263768E-2</v>
      </c>
    </row>
    <row r="54" spans="1:4" x14ac:dyDescent="0.2">
      <c r="A54">
        <f>'Base mortality'!A29-65</f>
        <v>25</v>
      </c>
      <c r="B54" s="8">
        <f>'Base mortality'!B29</f>
        <v>0.12750316731123479</v>
      </c>
      <c r="C54" s="8">
        <f>'Get Active'!C31</f>
        <v>7.5404791119279169E-2</v>
      </c>
      <c r="D54" s="8">
        <f>'Eat Healthily'!D31</f>
        <v>8.2960909450293427E-2</v>
      </c>
    </row>
    <row r="55" spans="1:4" x14ac:dyDescent="0.2">
      <c r="A55">
        <f>'Base mortality'!A30-65</f>
        <v>26</v>
      </c>
      <c r="B55" s="8">
        <f>'Base mortality'!B30</f>
        <v>0.15022950093951593</v>
      </c>
      <c r="C55" s="8">
        <f>'Get Active'!C32</f>
        <v>8.7068140263787813E-2</v>
      </c>
      <c r="D55" s="8">
        <f>'Eat Healthily'!D32</f>
        <v>9.6770492248600751E-2</v>
      </c>
    </row>
    <row r="56" spans="1:4" x14ac:dyDescent="0.2">
      <c r="A56">
        <f>'Base mortality'!A31-65</f>
        <v>27</v>
      </c>
      <c r="B56" s="8">
        <f>'Base mortality'!B31</f>
        <v>0.17244067151877751</v>
      </c>
      <c r="C56" s="8">
        <f>'Get Active'!C33</f>
        <v>9.7942193187495502E-2</v>
      </c>
      <c r="D56" s="8">
        <f>'Eat Healthily'!D33</f>
        <v>0.10996706290422353</v>
      </c>
    </row>
    <row r="57" spans="1:4" x14ac:dyDescent="0.2">
      <c r="A57">
        <f>'Base mortality'!A32-65</f>
        <v>28</v>
      </c>
      <c r="B57" s="8">
        <f>'Base mortality'!B32</f>
        <v>0.19414907473653253</v>
      </c>
      <c r="C57" s="8">
        <f>'Get Active'!C34</f>
        <v>0.10806660805243601</v>
      </c>
      <c r="D57" s="8">
        <f>'Eat Healthily'!D34</f>
        <v>0.12257261174550675</v>
      </c>
    </row>
    <row r="58" spans="1:4" x14ac:dyDescent="0.2">
      <c r="A58">
        <f>'Base mortality'!A33-65</f>
        <v>29</v>
      </c>
      <c r="B58" s="8">
        <f>'Base mortality'!B33</f>
        <v>0.21536691549053888</v>
      </c>
      <c r="C58" s="8">
        <f>'Get Active'!C35</f>
        <v>0.11747927531385136</v>
      </c>
      <c r="D58" s="8">
        <f>'Eat Healthily'!D35</f>
        <v>0.13460844197976035</v>
      </c>
    </row>
    <row r="59" spans="1:4" x14ac:dyDescent="0.2">
      <c r="A59">
        <f>'Base mortality'!A34-65</f>
        <v>30</v>
      </c>
      <c r="B59" s="8">
        <f>'Base mortality'!B34</f>
        <v>0.23610622216907085</v>
      </c>
      <c r="C59" s="8">
        <f>'Get Active'!C36</f>
        <v>0.1262163970638169</v>
      </c>
      <c r="D59" s="8">
        <f>'Eat Healthily'!D36</f>
        <v>0.14609519632651721</v>
      </c>
    </row>
    <row r="60" spans="1:4" x14ac:dyDescent="0.2">
      <c r="A60">
        <f>'Base mortality'!A35-65</f>
        <v>31</v>
      </c>
      <c r="B60" s="8">
        <f>'Base mortality'!B35</f>
        <v>0.25637886243507346</v>
      </c>
      <c r="C60" s="8">
        <f>'Get Active'!C37</f>
        <v>0.13431256356797361</v>
      </c>
      <c r="D60" s="8">
        <f>'Eat Healthily'!D37</f>
        <v>0.15705288364850431</v>
      </c>
    </row>
    <row r="61" spans="1:4" x14ac:dyDescent="0.2">
      <c r="A61">
        <f>'Base mortality'!A36-65</f>
        <v>32</v>
      </c>
      <c r="B61" s="8">
        <f>'Base mortality'!B36</f>
        <v>0.27619656088876998</v>
      </c>
      <c r="C61" s="8">
        <f>'Get Active'!C38</f>
        <v>0.14180082723474396</v>
      </c>
      <c r="D61" s="8">
        <f>'Eat Healthily'!D38</f>
        <v>0.16750090576925963</v>
      </c>
    </row>
    <row r="62" spans="1:4" x14ac:dyDescent="0.2">
      <c r="A62">
        <f>'Base mortality'!A37-65</f>
        <v>33</v>
      </c>
      <c r="B62" s="8">
        <f>'Base mortality'!B37</f>
        <v>0.2955709190888699</v>
      </c>
      <c r="C62" s="8">
        <f>'Get Active'!C39</f>
        <v>0.14871277428110316</v>
      </c>
      <c r="D62" s="8">
        <f>'Eat Healthily'!D39</f>
        <v>0.17745808471348976</v>
      </c>
    </row>
    <row r="63" spans="1:4" x14ac:dyDescent="0.2">
      <c r="A63">
        <f>'Base mortality'!A38-65</f>
        <v>34</v>
      </c>
      <c r="B63" s="8">
        <f>'Base mortality'!B38</f>
        <v>0.31451343855428693</v>
      </c>
      <c r="C63" s="8">
        <f>'Get Active'!C40</f>
        <v>0.15507859439444213</v>
      </c>
      <c r="D63" s="8">
        <f>'Eat Healthily'!D40</f>
        <v>0.18694269066998115</v>
      </c>
    </row>
    <row r="64" spans="1:4" x14ac:dyDescent="0.2">
      <c r="A64">
        <f>'Base mortality'!A39-65</f>
        <v>35</v>
      </c>
      <c r="B64" s="8">
        <f>'Base mortality'!B39</f>
        <v>0.33303554756097753</v>
      </c>
      <c r="C64" s="8">
        <f>'Get Active'!C41</f>
        <v>0.16092714874064351</v>
      </c>
      <c r="D64" s="8">
        <f>'Eat Healthily'!D41</f>
        <v>0.1959724710639443</v>
      </c>
    </row>
    <row r="65" spans="1:12" x14ac:dyDescent="0.2">
      <c r="A65">
        <f>'Base mortality'!A40-65</f>
        <v>36</v>
      </c>
      <c r="B65" s="8">
        <f>'Base mortality'!B40</f>
        <v>0.3511486328139638</v>
      </c>
      <c r="C65" s="8">
        <f>'Get Active'!C42</f>
        <v>0.16628603674065193</v>
      </c>
      <c r="D65" s="8">
        <f>'Eat Healthily'!D42</f>
        <v>0.2045646812461408</v>
      </c>
    </row>
    <row r="66" spans="1:12" x14ac:dyDescent="0.2">
      <c r="A66">
        <f>'Base mortality'!A41-65</f>
        <v>37</v>
      </c>
      <c r="B66" s="8">
        <f>'Base mortality'!B41</f>
        <v>0.36886407744568728</v>
      </c>
      <c r="C66" s="8">
        <f>'Get Active'!C43</f>
        <v>0.17118166214133435</v>
      </c>
      <c r="D66" s="8">
        <f>'Eat Healthily'!D43</f>
        <v>0.21273611747520926</v>
      </c>
    </row>
    <row r="67" spans="1:12" x14ac:dyDescent="0.2">
      <c r="A67">
        <f>'Base mortality'!A42-65</f>
        <v>38</v>
      </c>
      <c r="B67" s="8">
        <f>'Base mortality'!B42</f>
        <v>0.38619330731897372</v>
      </c>
      <c r="C67" s="8">
        <f>'Get Active'!C44</f>
        <v>0.17563929905634709</v>
      </c>
      <c r="D67" s="8">
        <f>'Eat Healthily'!D44</f>
        <v>0.22050315311060734</v>
      </c>
    </row>
    <row r="68" spans="1:12" x14ac:dyDescent="0.2">
      <c r="A68">
        <f>'Base mortality'!A43-65</f>
        <v>39</v>
      </c>
      <c r="B68" s="8">
        <f>'Base mortality'!B43</f>
        <v>0.40314784837513762</v>
      </c>
      <c r="C68" s="8">
        <f>'Get Active'!C45</f>
        <v>0.17968315887275535</v>
      </c>
      <c r="D68" s="8">
        <f>'Eat Healthily'!D45</f>
        <v>0.22788177928319672</v>
      </c>
    </row>
    <row r="69" spans="1:12" x14ac:dyDescent="0.2">
      <c r="C69" s="8"/>
      <c r="D69" s="8"/>
    </row>
    <row r="70" spans="1:12" x14ac:dyDescent="0.2">
      <c r="C70" s="8"/>
      <c r="D70" s="8"/>
    </row>
    <row r="71" spans="1:12" x14ac:dyDescent="0.2">
      <c r="C71" s="8"/>
      <c r="D71" s="8"/>
    </row>
    <row r="72" spans="1:12" x14ac:dyDescent="0.2">
      <c r="C72" s="8"/>
      <c r="D72" s="8"/>
    </row>
    <row r="74" spans="1:12" x14ac:dyDescent="0.2">
      <c r="A74" s="1" t="s">
        <v>13</v>
      </c>
    </row>
    <row r="75" spans="1:12" x14ac:dyDescent="0.2">
      <c r="B75" s="24" t="s">
        <v>14</v>
      </c>
      <c r="C75" s="24" t="s">
        <v>29</v>
      </c>
      <c r="D75" s="3" t="s">
        <v>27</v>
      </c>
    </row>
    <row r="76" spans="1:12" x14ac:dyDescent="0.2">
      <c r="A76" s="3" t="s">
        <v>20</v>
      </c>
      <c r="B76" s="11">
        <f>B6</f>
        <v>21.748125946306388</v>
      </c>
      <c r="C76" s="11">
        <f>'Get Active'!I48</f>
        <v>24.671585012132503</v>
      </c>
      <c r="D76" s="11">
        <f>'Eat Healthily'!J48</f>
        <v>24.347899119759834</v>
      </c>
    </row>
    <row r="77" spans="1:12" x14ac:dyDescent="0.2">
      <c r="A77" s="3" t="s">
        <v>21</v>
      </c>
      <c r="B77" s="11">
        <f>B7</f>
        <v>13.223320914520361</v>
      </c>
      <c r="C77" s="11">
        <f>'Get Active'!U48</f>
        <v>14.77281103854305</v>
      </c>
      <c r="D77" s="11">
        <f>'Eat Healthily'!W48</f>
        <v>14.938580693028612</v>
      </c>
    </row>
    <row r="79" spans="1:12" x14ac:dyDescent="0.2">
      <c r="A79" s="3" t="s">
        <v>22</v>
      </c>
      <c r="B79" s="11" t="b">
        <f>B77&lt;B76</f>
        <v>1</v>
      </c>
      <c r="C79" s="11" t="b">
        <f>C77&lt;C76</f>
        <v>1</v>
      </c>
      <c r="D79" s="11" t="b">
        <f>D77&lt;D76</f>
        <v>1</v>
      </c>
    </row>
    <row r="80" spans="1:12" x14ac:dyDescent="0.2">
      <c r="L80" s="11"/>
    </row>
    <row r="81" spans="1:12" x14ac:dyDescent="0.2">
      <c r="C81" s="11"/>
      <c r="D81" s="11"/>
      <c r="L81" s="11"/>
    </row>
    <row r="82" spans="1:12" x14ac:dyDescent="0.2">
      <c r="C82" s="11"/>
      <c r="D82" s="11"/>
      <c r="L82" s="11"/>
    </row>
    <row r="95" spans="1:12" x14ac:dyDescent="0.2">
      <c r="A95" s="1"/>
    </row>
    <row r="97" spans="1:12" x14ac:dyDescent="0.2">
      <c r="A97" s="3"/>
      <c r="B97" s="12"/>
      <c r="C97" s="12"/>
      <c r="D97" s="13"/>
    </row>
    <row r="98" spans="1:12" x14ac:dyDescent="0.2">
      <c r="A98" s="1" t="s">
        <v>17</v>
      </c>
      <c r="B98" s="12"/>
      <c r="C98" s="12"/>
      <c r="D98" s="13"/>
    </row>
    <row r="99" spans="1:12" x14ac:dyDescent="0.2">
      <c r="B99" s="24" t="s">
        <v>14</v>
      </c>
      <c r="C99" s="24" t="s">
        <v>29</v>
      </c>
      <c r="D99" s="3" t="s">
        <v>27</v>
      </c>
    </row>
    <row r="100" spans="1:12" x14ac:dyDescent="0.2">
      <c r="A100" s="3" t="s">
        <v>10</v>
      </c>
      <c r="B100" s="30">
        <f>'Base scenario'!L6</f>
        <v>13.50934722457446</v>
      </c>
      <c r="C100" s="30">
        <f>'Get Active'!L6</f>
        <v>14.302710000394447</v>
      </c>
      <c r="D100" s="30">
        <f>'Eat Healthily'!M6</f>
        <v>14.263411589784944</v>
      </c>
    </row>
    <row r="101" spans="1:12" x14ac:dyDescent="0.2">
      <c r="A101" s="3" t="s">
        <v>9</v>
      </c>
      <c r="B101" s="30">
        <f>'Base scenario'!M6</f>
        <v>12.747734209748899</v>
      </c>
      <c r="C101" s="30">
        <f>'Get Active'!M6</f>
        <v>13.546525529302473</v>
      </c>
      <c r="D101" s="30">
        <f>'Eat Healthily'!N6</f>
        <v>13.535403944617073</v>
      </c>
    </row>
    <row r="103" spans="1:12" x14ac:dyDescent="0.2">
      <c r="A103" s="3"/>
      <c r="B103" s="11"/>
      <c r="C103" s="11"/>
      <c r="D103" s="11"/>
    </row>
    <row r="104" spans="1:12" x14ac:dyDescent="0.2">
      <c r="L104" s="11"/>
    </row>
    <row r="105" spans="1:12" x14ac:dyDescent="0.2">
      <c r="L105" s="11"/>
    </row>
    <row r="106" spans="1:12" x14ac:dyDescent="0.2">
      <c r="L106" s="11"/>
    </row>
    <row r="119" spans="1:1" x14ac:dyDescent="0.2">
      <c r="A119" s="1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EC4527-B0B7-441F-81B6-6D090A0166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ab824-e670-41f2-a5ee-7d4504103506"/>
    <ds:schemaRef ds:uri="e0a82e4c-fab7-409b-9177-d9582bcd9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61275E-5F38-4C1F-BD6F-931C5EAB654A}">
  <ds:schemaRefs>
    <ds:schemaRef ds:uri="http://www.w3.org/XML/1998/namespace"/>
    <ds:schemaRef ds:uri="cfdab824-e670-41f2-a5ee-7d4504103506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e0a82e4c-fab7-409b-9177-d9582bcd9bf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9E0FF77-7BB4-43C5-ABDF-701B9414C1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Base mortality</vt:lpstr>
      <vt:lpstr>Base scenario</vt:lpstr>
      <vt:lpstr>Get Active</vt:lpstr>
      <vt:lpstr>Eat Healthily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Smitherman</dc:creator>
  <cp:lastModifiedBy>Rosie Brooks</cp:lastModifiedBy>
  <dcterms:created xsi:type="dcterms:W3CDTF">2011-01-29T10:26:27Z</dcterms:created>
  <dcterms:modified xsi:type="dcterms:W3CDTF">2025-12-02T13:43:30Z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</Properties>
</file>